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ryryryry\Desktop\Finansines ataskaitos 2020 03 31\"/>
    </mc:Choice>
  </mc:AlternateContent>
  <xr:revisionPtr revIDLastSave="0" documentId="13_ncr:1_{1DC34EB6-36B2-4CC2-8DC0-3FF41A500A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BA" sheetId="4" r:id="rId1"/>
    <sheet name="VRA" sheetId="5" r:id="rId2"/>
    <sheet name="FS  pazyma" sheetId="6" r:id="rId3"/>
  </sheets>
  <definedNames>
    <definedName name="_xlnm.Print_Titles" localSheetId="0">FBA!$19:$19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M16" i="6" s="1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C25" i="6" l="1"/>
  <c r="M25" i="6" s="1"/>
  <c r="I47" i="5" l="1"/>
  <c r="H47" i="5"/>
  <c r="I31" i="5"/>
  <c r="H31" i="5"/>
  <c r="I28" i="5"/>
  <c r="H28" i="5"/>
  <c r="I22" i="5"/>
  <c r="I21" i="5" s="1"/>
  <c r="I46" i="5" s="1"/>
  <c r="I54" i="5" s="1"/>
  <c r="I56" i="5" s="1"/>
  <c r="H22" i="5"/>
  <c r="H21" i="5" s="1"/>
  <c r="H46" i="5" s="1"/>
  <c r="H54" i="5" s="1"/>
  <c r="H56" i="5" s="1"/>
  <c r="G42" i="4" l="1"/>
  <c r="G41" i="4" s="1"/>
  <c r="G49" i="4"/>
  <c r="G21" i="4"/>
  <c r="G20" i="4" s="1"/>
  <c r="G27" i="4"/>
  <c r="F21" i="4"/>
  <c r="F20" i="4" s="1"/>
  <c r="F27" i="4"/>
  <c r="F42" i="4"/>
  <c r="F49" i="4"/>
  <c r="F41" i="4" s="1"/>
  <c r="G59" i="4"/>
  <c r="G65" i="4"/>
  <c r="G75" i="4"/>
  <c r="G69" i="4" s="1"/>
  <c r="G86" i="4"/>
  <c r="G84" i="4" s="1"/>
  <c r="G90" i="4"/>
  <c r="F59" i="4"/>
  <c r="F65" i="4"/>
  <c r="F75" i="4"/>
  <c r="F69" i="4" s="1"/>
  <c r="F86" i="4"/>
  <c r="F90" i="4"/>
  <c r="F84" i="4" s="1"/>
  <c r="F58" i="4" l="1"/>
  <c r="G64" i="4"/>
  <c r="G94" i="4" s="1"/>
  <c r="F64" i="4"/>
  <c r="F94" i="4" s="1"/>
  <c r="G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EB28C8ED-4BF5-4C01-A915-1747F3F4CAB4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276E37D3-F699-400E-95A2-D294F4A30246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F3CB436E-24C9-4F57-B145-62AD4FFA9889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75AE961A-F093-4F32-8C7D-E9D54EC8813B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EFDDBDF9-B014-4616-8860-B773A38DEDC3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F7E9A02F-C088-4085-8951-C6501E2632CF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9D70C77B-7028-4AB7-A656-8873EE9484B6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9AAB0699-9658-4B80-ABB8-73ADE8825F6D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1EEAA9EA-A880-40BB-B6EE-C69A4122759F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30D6F900-2F8D-4BB8-8AED-FB34A60BFF8B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E8B3D5D1-0A40-4DE0-997A-3EBE938618B6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712F75A3-6CCB-4826-9251-5BBC6B225A7F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9E417AC4-6437-49FF-8977-F4B5B42A3724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14431803-8BD2-4C9C-BDEF-71EA0A54AB13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C5F8FABC-88D5-47E1-BE54-BD453D1C3A4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FE7D3F64-7EFF-4772-BB4A-0BCA2F3257D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7227BC8D-21DE-4D9F-9D5E-356B6D365402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8CE11D91-0F8D-428A-A3BF-210D21B4B4E9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40E0CA47-0C3B-4A63-B230-53BFE5D2092E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27A4ECC0-BE6D-480A-BB02-F9D574F9D9D9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843D794E-951D-4166-A88D-31BC3F6D884C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D7655C58-8088-4996-AA7D-11C29976729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971F12CB-FC4B-4CB8-986A-F42C852D91DF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A676490E-DDA8-4CB9-90BD-856833FD2743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AFA5FCA2-EA62-486B-B6AD-4942A8E51BB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C415FBBD-E2B5-416C-B8F9-62F4D95FCA1D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CF946F9B-754E-408E-B3B6-F0D2CE1F8702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6473CD09-1177-49A4-B615-17FDC7C1149A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55A596C1-056A-4517-A60B-2DACC8C8B85C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65B6BFA1-86E9-4AC3-AF9C-7D5DC71842CA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4F043330-E124-474B-8F02-EE4A3288E237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88922F6B-8AAE-46DB-B013-3C03CB050BE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5668DF5D-EF86-48B8-9AA4-07A2A718198C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2390B57F-625B-4E28-A395-A35318D02882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A772A699-AA56-4139-BE56-7DB057E71A22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598CF7C7-7123-4240-ABC8-E98C6AC7EFD6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0159C5B9-45AC-4C96-AF7A-C8475EA1C775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1D91AA1F-38E7-4369-AFD2-0CFF8048EBE5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B9427159-353E-426E-85B1-DAC423302C1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81E4E49A-DA53-4E00-B5F3-4077F4C8810A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085F8367-CA7F-4D2A-9CBD-C8B64FD1F0FA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7F5129DC-AB40-4D57-AA33-BD912ED4E4EE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DB21D900-84F5-41D7-B069-A130A54444FD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6A1C6F16-53FE-4A0C-99C5-51C9E412BF6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B1AE2E1C-F703-42A8-BE16-5438F6B5527D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1A530A55-46EF-477C-B409-8E7884E3926A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5CB97D62-13A5-4528-9AE4-58706A4D4DEE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9E678DAF-B020-40E9-8AF2-9C175F8A3E89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42DC3324-37ED-45ED-9FE9-3B1456E6E281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DF4026C1-FD8C-43A8-8B52-6AB1AF8AA92F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41057434-B84B-4E32-8814-6C068D5C8EF4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FA9C72C9-6448-4FB8-B001-8911DAD22A0F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AF111721-40BC-4EAD-87ED-E429670946E7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FC186032-2C43-4183-A22D-38B833DB3E22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180CE1C1-7C60-466E-ABA3-B4E0AE58A57F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978CE3DD-165B-46A6-A984-37775DE055A1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782BF5D2-106C-4CEE-B8AA-7210D83B2FC4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B49440E2-3B51-495B-80A3-8F40A5318F1D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0FBEE9C8-43E0-427D-B894-402F4C6A06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2ECA5E7B-6D7C-4E10-B990-E20B71891B1E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45FB1BE0-6AAC-47E0-BED8-D986F041FB93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5C84CE57-F650-4C1F-9E62-83FACD4FCD14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0BBAA961-6063-40BD-A0CD-52EF83BE8BB2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FC0C2C86-C369-427A-AFDF-4E140AEEE935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CEE3CE3F-B9DD-4F88-AFD9-926CAB50D3DC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A2D9059-968F-450C-9D49-D53DD006B473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54C13D38-F527-4CA9-8EC9-AB13806B27FC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BF16E5D5-50A9-41FF-B873-3CCCF4639C24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A82605FA-EC3F-4CDE-884D-A81FFF326BA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7AA35D89-48D7-4941-99E7-48A843F4297B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055F3D7C-E134-4B8F-993A-04604599E5DC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9A02DF3C-569D-47F9-BD00-3DE1734EC824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A7C0C5A4-CEF7-4D3A-A6CC-92212C6D72B6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176B027E-10DA-4939-AFD9-7759AB41247A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98DA56C-D9AE-4179-A69B-5752E96093F2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5940434-1C2D-424F-B5D0-FA71FEA610F2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AE8216AE-96B4-43EC-BAC9-05C9EC4A6905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EDA6DC5C-9921-4266-908C-B9E0717C556D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73EA3668-9EF3-43F5-B30D-3B027693071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BEBAFCDB-0C50-48C0-957A-839D482B0A13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8FAF4FE6-6000-43DC-9491-6958253B409B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9DF47EF4-E0C7-49B5-9121-0A9AE38B5E52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E917DD88-C126-43A7-B8D3-0F39B8659168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7A0BECA7-1492-4F90-95CF-EED459FCED21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2E491DF6-12FC-4155-A80A-67800B7FCFF2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4A956CAC-21DF-499D-A18D-67B334CF773D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6A5DC138-D109-4FBB-B46D-1AF1DB35F174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2EFF6E18-ED53-4828-9276-A1973F3900B4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E6AD46C1-510D-43DD-BE64-092A6DD4ACEB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D763C154-5361-4706-93B1-61CA44F493BF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0FF24522-688E-46E7-BF53-A81657E4F01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7272B6A3-CE5E-4A11-9521-72062E4A5A8A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CE1F9890-E2B4-4FF4-989C-BD07421FE8D5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6FA5D2F8-1CE1-4023-BA44-B1D04EDA28FB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8AD09BEB-FE54-4DBD-A38F-84EABEB72EE8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AAFC38ED-CDEF-4389-A151-D234E3B7FC7A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C074B55F-040A-42E0-9BA7-1C0C079E92D5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A57091D5-6EA5-4F33-8672-F8FD1B8B6546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9BA46706-11B1-449E-B8A6-1C9FB6B47004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73562DCC-5FB1-436A-AE6F-538660BA6C2A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<sst xmlns="http://schemas.openxmlformats.org/spreadsheetml/2006/main" count="522" uniqueCount="410">
  <si>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</si>
  <si>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</si>
  <si>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</si>
  <si>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</si>
  <si>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</si>
  <si>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</si>
  <si>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</si>
  <si>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</si>
  <si>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</si>
  <si>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</si>
  <si>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</si>
  <si>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</si>
  <si>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</si>
  <si>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</si>
  <si>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</si>
  <si>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</si>
  <si>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</si>
  <si>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</si>
  <si>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</si>
  <si>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</si>
  <si>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</si>
  <si>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</si>
  <si>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</si>
  <si>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</si>
  <si>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</si>
  <si>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</si>
  <si>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</si>
  <si>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</si>
  <si>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</si>
  <si>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</si>
  <si>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</si>
  <si>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</si>
  <si>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</si>
  <si>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</si>
  <si>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</si>
  <si>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</si>
  <si>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</si>
  <si>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</si>
  <si>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</si>
  <si>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</si>
  <si>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</si>
  <si>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</si>
  <si>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</si>
  <si>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</si>
  <si>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</si>
  <si>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</si>
  <si>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</si>
  <si>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</si>
  <si>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</si>
  <si>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</si>
  <si>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</si>
  <si>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</si>
  <si>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</si>
  <si>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</si>
  <si>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</si>
  <si>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</si>
  <si>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</si>
  <si>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</si>
  <si>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</si>
  <si>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</si>
  <si>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</si>
  <si>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</si>
  <si>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</si>
  <si>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</si>
  <si>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</si>
  <si>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</si>
  <si>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</si>
  <si>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</si>
  <si>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</si>
  <si>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</si>
  <si>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</si>
  <si>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</si>
  <si>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</si>
  <si>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</si>
  <si>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</si>
  <si>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</si>
  <si>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</si>
  <si>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</si>
  <si>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</si>
  <si>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</si>
  <si>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</si>
  <si>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</si>
  <si>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</si>
  <si>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</si>
  <si>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</si>
  <si>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</si>
  <si>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</si>
  <si>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</si>
  <si>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</si>
  <si>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</si>
  <si>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</si>
  <si>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</si>
  <si>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</si>
  <si>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</si>
  <si>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</si>
  <si>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</si>
  <si>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</si>
  <si>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</si>
  <si>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</si>
  <si>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</si>
  <si>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</si>
  <si>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</si>
  <si>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</si>
  <si>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</si>
  <si>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</si>
  <si>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</si>
  <si>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</si>
  <si>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</si>
  <si>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</si>
  <si>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</si>
  <si>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</si>
  <si>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</si>
  <si>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</si>
  <si>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</si>
  <si>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</si>
  <si>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</si>
  <si>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</si>
  <si>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</si>
  <si>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</si>
  <si>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</si>
  <si>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</si>
  <si>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</si>
  <si>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</si>
  <si>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</si>
  <si>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</si>
  <si>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</si>
  <si>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</si>
  <si>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</si>
  <si>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</si>
  <si>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</si>
  <si>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</si>
  <si>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</si>
  <si>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</si>
  <si>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</si>
  <si>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</si>
  <si>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</si>
  <si>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</si>
  <si>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</si>
  <si>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</si>
  <si>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</si>
  <si>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</si>
  <si>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</si>
  <si>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</si>
  <si>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</si>
  <si>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</si>
  <si>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</si>
  <si>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</si>
  <si>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</si>
  <si>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</si>
  <si>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</si>
  <si>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</si>
  <si>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</si>
  <si>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</si>
  <si>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</si>
  <si>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</si>
  <si>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</si>
  <si>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</si>
  <si>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</si>
  <si>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</si>
  <si>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</si>
  <si>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</si>
  <si>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</si>
  <si>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</si>
  <si>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</si>
  <si>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</si>
  <si>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</si>
  <si>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</si>
  <si>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</si>
  <si>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</si>
  <si>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</si>
  <si>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</si>
  <si>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</si>
  <si>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</si>
  <si>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</si>
  <si>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</si>
  <si>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</si>
  <si>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</si>
  <si>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</si>
  <si>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</si>
  <si>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</si>
  <si>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</si>
  <si>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</si>
  <si>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</si>
  <si>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</si>
  <si>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</si>
  <si>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</si>
  <si>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</si>
  <si>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</si>
  <si>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</si>
  <si>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</si>
  <si>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Kretingalės kultūros centras</t>
  </si>
  <si>
    <t>PAGAL  2020.03.31 D. DUOMENIS</t>
  </si>
  <si>
    <t>L.e. direktorės pareigas</t>
  </si>
  <si>
    <t>Vaida Skuodienė</t>
  </si>
  <si>
    <t>Buhalterė</t>
  </si>
  <si>
    <t>Violeta Markuvienė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</si>
  <si>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</si>
  <si>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</si>
  <si>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</si>
  <si>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</si>
  <si>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</si>
  <si>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</si>
  <si>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</si>
  <si>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</si>
  <si>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</si>
  <si>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</si>
  <si>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</si>
  <si>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</si>
  <si>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</si>
  <si>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Debetas-kreditas sąskaitos7014+7024 pabaigos datai</t>
  </si>
  <si>
    <t>I.2.</t>
  </si>
  <si>
    <t xml:space="preserve">Iš savivaldybių biudžetų </t>
  </si>
  <si>
    <t>Debetas-kreditas sąskaitos7015+7025 pabaigos datai</t>
  </si>
  <si>
    <t>I.3.</t>
  </si>
  <si>
    <t>Iš ES, užsienio valstybių ir tarptautinių organizacijų lėšų</t>
  </si>
  <si>
    <t>Debetas-kreditas sąskaitos7011+7012+7013+7021+7022+7023 pabaigos datai</t>
  </si>
  <si>
    <t>I.4.</t>
  </si>
  <si>
    <t>Iš kitų finansavimo šaltinių</t>
  </si>
  <si>
    <t>Debetas-kreditas sąskaitos7016+7026 pabaigos datai</t>
  </si>
  <si>
    <t>MOKESČIŲ IR SOCIALINIŲ ĮMOKŲ PAJAMOS</t>
  </si>
  <si>
    <t xml:space="preserve">PAGRINDINĖS VEIKLOS KITOS PAJAMOS </t>
  </si>
  <si>
    <t>III.1.</t>
  </si>
  <si>
    <t>Pagrindinės veiklos kitos pajamos</t>
  </si>
  <si>
    <t>Debetas-kreditas sąskaitos731+741+751+7711+772 pabaigos datai</t>
  </si>
  <si>
    <t>III.2.</t>
  </si>
  <si>
    <t>Pervestinų pagrindinės veiklos kitų pajamų suma</t>
  </si>
  <si>
    <t>Debetas-kreditas sąskaitos732+733+734+742+743+752+753+754+7712 pabaigos datai</t>
  </si>
  <si>
    <t>PAGRINDINĖS VEIKLOS SĄNAUDOS</t>
  </si>
  <si>
    <t xml:space="preserve">Darbo užmokesčio ir socialinio draudimo </t>
  </si>
  <si>
    <t>DARBO UŽMOKESČIO IR SOCIALINIO DRAUDIMO</t>
  </si>
  <si>
    <t>Debetas-kreditas sąskaitos8701+8702 pabaigos datai</t>
  </si>
  <si>
    <t>Nusidėvėjimo ir amortizacijos</t>
  </si>
  <si>
    <t>NUSIDĖVĖJIMO IR AMORTIZACIJOS</t>
  </si>
  <si>
    <t>Debetas-kreditas sąskaitos8703 pabaigos datai</t>
  </si>
  <si>
    <t>KOMUNALINIŲ PASLAUGŲ IR ryšių</t>
  </si>
  <si>
    <t>KOMUNALINIŲ PASLAUGŲ IR RYŠIŲ</t>
  </si>
  <si>
    <t>Debetas-kreditas sąskaitos8704 pabaigos datai</t>
  </si>
  <si>
    <t xml:space="preserve">Komandiruočių </t>
  </si>
  <si>
    <t>KOMANDIRUOČIŲ</t>
  </si>
  <si>
    <t>Debetas-kreditas sąskaitos8705 pabaigos datai</t>
  </si>
  <si>
    <t xml:space="preserve">Transporto </t>
  </si>
  <si>
    <t>TRANSPORTO</t>
  </si>
  <si>
    <t>Debetas-kreditas sąskaitos8706 pabaigos datai</t>
  </si>
  <si>
    <t>VI.</t>
  </si>
  <si>
    <t xml:space="preserve">Kvalifikacijos kėlimo </t>
  </si>
  <si>
    <t>KVALIFIKACIJOS KĖLIMO</t>
  </si>
  <si>
    <t>Debetas-kreditas sąskaitos8707 pabaigos datai</t>
  </si>
  <si>
    <t>VII.</t>
  </si>
  <si>
    <t>PAPRASTOJO Remonto IR EKSPLOATAVIMO</t>
  </si>
  <si>
    <t>PAPRASTOJO REMONTO IR EKSPLOATAVIMO</t>
  </si>
  <si>
    <t>Debetas-kreditas sąskaitos8708 pabaigos datai</t>
  </si>
  <si>
    <t>VIII.</t>
  </si>
  <si>
    <t>NUVERTĖJIMO IR NURAŠYTŲ SUMŲ</t>
  </si>
  <si>
    <t>Debetas-kreditas sąskaitos8709 pabaigos datai</t>
  </si>
  <si>
    <t>IX.</t>
  </si>
  <si>
    <t>SUNAUDOTŲ IR PARDUOTŲ ATSARGŲ SAVIKAINA</t>
  </si>
  <si>
    <t>Debetas-kreditas sąskaitos8710 pabaigos datai</t>
  </si>
  <si>
    <t>X.</t>
  </si>
  <si>
    <t>socialinių išmokų</t>
  </si>
  <si>
    <t>SOCIALINIŲ IŠMOKŲ</t>
  </si>
  <si>
    <t>Debetas-kreditas sąskaitos821+822+823+824+825 pabaigos datai</t>
  </si>
  <si>
    <t>XI.</t>
  </si>
  <si>
    <t>nuomos</t>
  </si>
  <si>
    <t>NUOMOS</t>
  </si>
  <si>
    <t>Debetas-kreditas sąskaitos8711 pabaigos datai</t>
  </si>
  <si>
    <t>XII.</t>
  </si>
  <si>
    <t>finansavimo</t>
  </si>
  <si>
    <t>FINANSAVIMO</t>
  </si>
  <si>
    <t>Debetas-kreditas sąskaitos831+832+833 pabaigos datai</t>
  </si>
  <si>
    <t>XIII.</t>
  </si>
  <si>
    <t>kitų paslaugų</t>
  </si>
  <si>
    <t>KITŲ PASLAUGŲ</t>
  </si>
  <si>
    <t>Debetas-kreditas sąskaitos8712 pabaigos datai</t>
  </si>
  <si>
    <t>XIV.</t>
  </si>
  <si>
    <t xml:space="preserve">Kitos </t>
  </si>
  <si>
    <t>KITOS</t>
  </si>
  <si>
    <t>Debetas-kreditas sąskaitos81+8713 pabaigos datai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</si>
  <si>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</si>
  <si>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</si>
  <si>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</si>
  <si>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</si>
  <si>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</si>
  <si>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</si>
  <si>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</si>
  <si>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</si>
  <si>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</si>
  <si>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Debetas-kreditas sąskaitos88 pabaigos datai</t>
  </si>
  <si>
    <t>FINANSINĖS IR INVESTICINĖS VEIKLOS REZULTATAS</t>
  </si>
  <si>
    <t>Debetas-kreditas sąskaitos76-89 pabaigos datai</t>
  </si>
  <si>
    <t>APSKAITOS POLITIKOS KEITIMO IR ESMINIŲ APSKAITOS KLAIDŲ TAISYMO ĮTAKA</t>
  </si>
  <si>
    <t>Debetas-kreditas sąskaitos92 pabaigos datai</t>
  </si>
  <si>
    <t>PELNO MOKESTIS</t>
  </si>
  <si>
    <t>Debetas-kreditas sąskaitos93 pabaigos datai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</si>
  <si>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</si>
  <si>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</si>
  <si>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</si>
  <si>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</si>
  <si>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</si>
  <si>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</si>
  <si>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</si>
  <si>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L.e. direktorės pareigas 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</si>
  <si>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</si>
  <si>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</si>
  <si>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</si>
  <si>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</si>
  <si>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</si>
  <si>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</si>
  <si>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</si>
  <si>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</si>
  <si>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</si>
  <si>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</si>
  <si>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</si>
  <si>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</si>
  <si>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</si>
  <si>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</si>
  <si>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</si>
  <si>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</si>
  <si>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</si>
  <si>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</si>
  <si>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</si>
  <si>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</si>
  <si>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</si>
  <si>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</si>
  <si>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pergrupavimas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</si>
  <si>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</si>
  <si>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</si>
  <si>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</si>
  <si>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</si>
  <si>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</si>
  <si>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sąskaitų 4141+4241 likutis pradžiai</t>
  </si>
  <si>
    <t>apyvarta saskaitų 4241101+4241201+4241301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</si>
  <si>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</si>
  <si>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</si>
  <si>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</si>
  <si>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>apyvarta sąskaitų 4141</t>
  </si>
  <si>
    <t>1.2.</t>
  </si>
  <si>
    <t>kitoms išlaidoms kompensuoti</t>
  </si>
  <si>
    <t>sąskaitų 4142+4242 likutis pradžiai</t>
  </si>
  <si>
    <t>apyvarta saskaitos 4242001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</si>
  <si>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</si>
  <si>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</si>
  <si>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</si>
  <si>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</si>
  <si>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</si>
  <si>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</si>
  <si>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</si>
  <si>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t>sąskaitų 4151+4251 likutis pradžiai</t>
  </si>
  <si>
    <t>apyvarta saskaitų 4251101+4251201+4251301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</si>
  <si>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</si>
  <si>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</si>
  <si>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</si>
  <si>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>apyvarta sąskaitų 4151</t>
  </si>
  <si>
    <r>
      <t>2.</t>
    </r>
    <r>
      <rPr>
        <sz val="11"/>
        <rFont val="Times New Roman"/>
        <family val="1"/>
        <charset val="186"/>
      </rPr>
      <t>2.</t>
    </r>
  </si>
  <si>
    <t>sąskaitų 4152+4252 likutis pradžiai</t>
  </si>
  <si>
    <t>apyvarta saskaitų 4252001</t>
  </si>
  <si>
    <t xml:space="preserve"> apyvarta saskaitos 4252003</t>
  </si>
  <si>
    <t xml:space="preserve"> apyvarta saskaitų 4252002</t>
  </si>
  <si>
    <t xml:space="preserve"> apyvarta saskaitų 4252004</t>
  </si>
  <si>
    <t>apyvarta sąskaitų 4152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</si>
  <si>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</si>
  <si>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</si>
  <si>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</si>
  <si>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sąskaitų 4111+4121+4131+4211+4221+4231 likutis pradžiai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</si>
  <si>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</si>
  <si>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</si>
  <si>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</si>
  <si>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</si>
  <si>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4111+4121+4131</t>
  </si>
  <si>
    <r>
      <t>3.</t>
    </r>
    <r>
      <rPr>
        <sz val="11"/>
        <rFont val="Times New Roman"/>
        <family val="1"/>
        <charset val="186"/>
      </rPr>
      <t>2.</t>
    </r>
  </si>
  <si>
    <t>sąskaitų 4112+4122+4132+4212+4222+4232 likutis pradžiai</t>
  </si>
  <si>
    <t>apyvarta saskaitų 4212001+4222001+4232001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</si>
  <si>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</si>
  <si>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</si>
  <si>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</si>
  <si>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>apyvarta sąskaitų 4112+4122+4132</t>
  </si>
  <si>
    <t>4.</t>
  </si>
  <si>
    <t>Iš kitų šaltinių:</t>
  </si>
  <si>
    <t>4.1.</t>
  </si>
  <si>
    <t>sąskaitų 4161+4261 likutis pradžiai</t>
  </si>
  <si>
    <t>apyvarta saskaitų 4261101+4261201+4261301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</si>
  <si>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</si>
  <si>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</si>
  <si>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</si>
  <si>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>apyvarta sąskaitų 4161</t>
  </si>
  <si>
    <t>4.2.</t>
  </si>
  <si>
    <t>sąskaitų 4162+4262 likutis pradžiai</t>
  </si>
  <si>
    <t>apyvarta saskaitos 4262001</t>
  </si>
  <si>
    <t xml:space="preserve"> apyvarta saskaitų 4262003</t>
  </si>
  <si>
    <t xml:space="preserve"> apyvarta saskaitos 4262002</t>
  </si>
  <si>
    <t xml:space="preserve"> apyvarta saskaitos 4262004</t>
  </si>
  <si>
    <t>apyvarta sąskaitų 4162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</si>
  <si>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</si>
  <si>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</si>
  <si>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</si>
  <si>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Pateikimo valiuta ir tikslumas: eurais</t>
  </si>
  <si>
    <t>P03</t>
  </si>
  <si>
    <t>P04</t>
  </si>
  <si>
    <t>P08</t>
  </si>
  <si>
    <t>P10</t>
  </si>
  <si>
    <t>P11</t>
  </si>
  <si>
    <t>P12</t>
  </si>
  <si>
    <t>P17</t>
  </si>
  <si>
    <t>P18</t>
  </si>
  <si>
    <t>P21</t>
  </si>
  <si>
    <t>P22</t>
  </si>
  <si>
    <t xml:space="preserve">2020.05.13.   Nr.     </t>
  </si>
  <si>
    <t xml:space="preserve">2020.05.13.     Nr.     </t>
  </si>
  <si>
    <t>2020.05.13.     Nr.</t>
  </si>
  <si>
    <t>Į/k 302295940, Klaipėdos g.10, Kretingalė, Klaioėdos rajonas</t>
  </si>
  <si>
    <t>Į/K 302295940, Klaipėdos g. 10, Kretingalė, Klaipėdos rajonas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</si>
</sst>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sz val="12"/>
      <name val="Arial"/>
    </font>
    <font>
      <b/>
      <sz val="12"/>
      <name val="Arial"/>
    </font>
    <font>
      <u/>
      <sz val="12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u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showGridLines="0" tabSelected="1" zoomScaleNormal="100" zoomScaleSheetLayoutView="100" workbookViewId="0">
      <selection activeCell="A16" sqref="A16:G1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47" t="s">
        <v>94</v>
      </c>
      <c r="F2" s="148"/>
      <c r="G2" s="148"/>
    </row>
    <row r="3" spans="1:7">
      <c r="E3" s="149" t="s">
        <v>112</v>
      </c>
      <c r="F3" s="150"/>
      <c r="G3" s="150"/>
    </row>
    <row r="5" spans="1:7">
      <c r="A5" s="157" t="s">
        <v>93</v>
      </c>
      <c r="B5" s="158"/>
      <c r="C5" s="158"/>
      <c r="D5" s="158"/>
      <c r="E5" s="158"/>
      <c r="F5" s="156"/>
      <c r="G5" s="156"/>
    </row>
    <row r="6" spans="1:7">
      <c r="A6" s="159"/>
      <c r="B6" s="159"/>
      <c r="C6" s="159"/>
      <c r="D6" s="159"/>
      <c r="E6" s="159"/>
      <c r="F6" s="159"/>
      <c r="G6" s="159"/>
    </row>
    <row r="7" spans="1:7">
      <c r="A7" s="151" t="s">
        <v>190</v>
      </c>
      <c r="B7" s="152"/>
      <c r="C7" s="152"/>
      <c r="D7" s="152"/>
      <c r="E7" s="152"/>
      <c r="F7" s="153"/>
      <c r="G7" s="153"/>
    </row>
    <row r="8" spans="1:7">
      <c r="A8" s="154" t="s">
        <v>113</v>
      </c>
      <c r="B8" s="155"/>
      <c r="C8" s="155"/>
      <c r="D8" s="155"/>
      <c r="E8" s="155"/>
      <c r="F8" s="156"/>
      <c r="G8" s="156"/>
    </row>
    <row r="9" spans="1:7" ht="12.75" customHeight="1">
      <c r="A9" s="163" t="s">
        <v>408</v>
      </c>
      <c r="B9" s="164"/>
      <c r="C9" s="164"/>
      <c r="D9" s="164"/>
      <c r="E9" s="164"/>
      <c r="F9" s="165"/>
      <c r="G9" s="165"/>
    </row>
    <row r="10" spans="1:7">
      <c r="A10" s="167" t="s">
        <v>114</v>
      </c>
      <c r="B10" s="168"/>
      <c r="C10" s="168"/>
      <c r="D10" s="168"/>
      <c r="E10" s="168"/>
      <c r="F10" s="169"/>
      <c r="G10" s="169"/>
    </row>
    <row r="11" spans="1:7">
      <c r="A11" s="169"/>
      <c r="B11" s="169"/>
      <c r="C11" s="169"/>
      <c r="D11" s="169"/>
      <c r="E11" s="169"/>
      <c r="F11" s="169"/>
      <c r="G11" s="169"/>
    </row>
    <row r="12" spans="1:7">
      <c r="A12" s="166"/>
      <c r="B12" s="156"/>
      <c r="C12" s="156"/>
      <c r="D12" s="156"/>
      <c r="E12" s="156"/>
    </row>
    <row r="13" spans="1:7">
      <c r="A13" s="157" t="s">
        <v>0</v>
      </c>
      <c r="B13" s="158"/>
      <c r="C13" s="158"/>
      <c r="D13" s="158"/>
      <c r="E13" s="158"/>
      <c r="F13" s="170"/>
      <c r="G13" s="170"/>
    </row>
    <row r="14" spans="1:7">
      <c r="A14" s="157" t="s">
        <v>191</v>
      </c>
      <c r="B14" s="158"/>
      <c r="C14" s="158"/>
      <c r="D14" s="158"/>
      <c r="E14" s="158"/>
      <c r="F14" s="170"/>
      <c r="G14" s="170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3" t="s">
        <v>406</v>
      </c>
      <c r="B16" s="171"/>
      <c r="C16" s="171"/>
      <c r="D16" s="171"/>
      <c r="E16" s="171"/>
      <c r="F16" s="172"/>
      <c r="G16" s="172"/>
    </row>
    <row r="17" spans="1:9">
      <c r="A17" s="154" t="s">
        <v>1</v>
      </c>
      <c r="B17" s="154"/>
      <c r="C17" s="154"/>
      <c r="D17" s="154"/>
      <c r="E17" s="154"/>
      <c r="F17" s="173"/>
      <c r="G17" s="173"/>
    </row>
    <row r="18" spans="1:9" ht="12.75" customHeight="1">
      <c r="A18" s="8"/>
      <c r="B18" s="9"/>
      <c r="C18" s="9"/>
      <c r="D18" s="174" t="s">
        <v>394</v>
      </c>
      <c r="E18" s="174"/>
      <c r="F18" s="174"/>
      <c r="G18" s="174"/>
    </row>
    <row r="19" spans="1:9" ht="67.5" customHeight="1">
      <c r="A19" s="3" t="s">
        <v>2</v>
      </c>
      <c r="B19" s="160" t="s">
        <v>3</v>
      </c>
      <c r="C19" s="161"/>
      <c r="D19" s="162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1018559.6899999998</v>
      </c>
      <c r="G20" s="87">
        <f>SUM(G21,G27,G38,G39)</f>
        <v>1025747.71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395</v>
      </c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130</v>
      </c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396</v>
      </c>
      <c r="F27" s="88">
        <f>SUM(F28:F37)</f>
        <v>1018559.6899999998</v>
      </c>
      <c r="G27" s="88">
        <f>SUM(G28:G37)</f>
        <v>1025747.71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886033.3899999999</v>
      </c>
      <c r="G29" s="88">
        <v>888800.94</v>
      </c>
      <c r="I29" s="91" t="s">
        <v>134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50410.6</v>
      </c>
      <c r="G30" s="88">
        <v>51135.11</v>
      </c>
      <c r="I30" s="91" t="s">
        <v>135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136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137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8281.25</v>
      </c>
      <c r="G33" s="88">
        <v>8750</v>
      </c>
      <c r="I33" s="91" t="s">
        <v>138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139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44533.820000000007</v>
      </c>
      <c r="G35" s="88">
        <v>46790.71</v>
      </c>
      <c r="I35" s="91" t="s">
        <v>140</v>
      </c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15303.84</v>
      </c>
      <c r="G36" s="88">
        <v>16274.160000000002</v>
      </c>
      <c r="I36" s="91" t="s">
        <v>141</v>
      </c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>
        <v>13996.79</v>
      </c>
      <c r="G37" s="88">
        <v>13996.79</v>
      </c>
      <c r="I37" s="91" t="s">
        <v>142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19105.199999999997</v>
      </c>
      <c r="G41" s="87">
        <f>SUM(G42,G48,G49,G56,G57)</f>
        <v>6877.65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397</v>
      </c>
      <c r="F42" s="88">
        <f>SUM(F43:F47)</f>
        <v>522.91999999999996</v>
      </c>
      <c r="G42" s="88">
        <f>SUM(G43:G47)</f>
        <v>2068.2800000000002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522.91999999999996</v>
      </c>
      <c r="G44" s="88">
        <v>2068.2800000000002</v>
      </c>
      <c r="I44" s="91" t="s">
        <v>147</v>
      </c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>
      <c r="A47" s="18" t="s">
        <v>92</v>
      </c>
      <c r="B47" s="32"/>
      <c r="C47" s="175" t="s">
        <v>103</v>
      </c>
      <c r="D47" s="176"/>
      <c r="E47" s="82"/>
      <c r="F47" s="88"/>
      <c r="G47" s="88"/>
      <c r="I47" s="91" t="s">
        <v>150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151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398</v>
      </c>
      <c r="F49" s="88">
        <f>SUM(F50:F55)</f>
        <v>18045.3</v>
      </c>
      <c r="G49" s="88">
        <f>SUM(G50:G55)</f>
        <v>4430.54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>
      <c r="A53" s="18" t="s">
        <v>41</v>
      </c>
      <c r="B53" s="26"/>
      <c r="C53" s="175" t="s">
        <v>89</v>
      </c>
      <c r="D53" s="176"/>
      <c r="E53" s="85"/>
      <c r="F53" s="88"/>
      <c r="G53" s="88"/>
      <c r="I53" s="91" t="s">
        <v>155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17798.37</v>
      </c>
      <c r="G54" s="88">
        <v>4430.54</v>
      </c>
      <c r="I54" s="91" t="s">
        <v>156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246.93</v>
      </c>
      <c r="G55" s="88"/>
      <c r="I55" s="91" t="s">
        <v>157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399</v>
      </c>
      <c r="F57" s="88">
        <v>536.98</v>
      </c>
      <c r="G57" s="88">
        <v>378.83</v>
      </c>
      <c r="I57" s="91" t="s">
        <v>159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1037664.8899999998</v>
      </c>
      <c r="G58" s="88">
        <f>SUM(G20,G40,G41)</f>
        <v>1032625.36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400</v>
      </c>
      <c r="F59" s="87">
        <f>SUM(F60:F63)</f>
        <v>1019378.59</v>
      </c>
      <c r="G59" s="87">
        <f>SUM(G60:G63)</f>
        <v>1028194.82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202868.74</v>
      </c>
      <c r="G60" s="88">
        <v>203675.83</v>
      </c>
      <c r="I60" s="91" t="s">
        <v>177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573137.62999999989</v>
      </c>
      <c r="G61" s="88">
        <v>580532.64999999991</v>
      </c>
      <c r="I61" s="91" t="s">
        <v>178</v>
      </c>
    </row>
    <row r="62" spans="1:9" s="12" customFormat="1" ht="12.75" customHeight="1">
      <c r="A62" s="30" t="s">
        <v>36</v>
      </c>
      <c r="B62" s="177" t="s">
        <v>104</v>
      </c>
      <c r="C62" s="178"/>
      <c r="D62" s="179"/>
      <c r="E62" s="30"/>
      <c r="F62" s="88">
        <v>237197.41</v>
      </c>
      <c r="G62" s="88">
        <v>237717.19</v>
      </c>
      <c r="I62" s="91" t="s">
        <v>179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6174.8099999999995</v>
      </c>
      <c r="G63" s="88">
        <v>6269.1500000000005</v>
      </c>
      <c r="I63" s="91" t="s">
        <v>180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17798.37</v>
      </c>
      <c r="G64" s="87">
        <f>SUM(G65,G69)</f>
        <v>4430.54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401</v>
      </c>
      <c r="F69" s="88">
        <f>SUM(F70:F75,F78:F83)</f>
        <v>17798.37</v>
      </c>
      <c r="G69" s="88">
        <f>SUM(G70:G75,G78:G83)</f>
        <v>4430.54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162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661.26</v>
      </c>
      <c r="G80" s="88">
        <v>132.52000000000001</v>
      </c>
      <c r="I80" s="91" t="s">
        <v>170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12897.48</v>
      </c>
      <c r="G81" s="88">
        <v>58.39</v>
      </c>
      <c r="I81" s="91" t="s">
        <v>188</v>
      </c>
    </row>
    <row r="82" spans="1:9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4239.63</v>
      </c>
      <c r="G82" s="88">
        <v>4239.63</v>
      </c>
      <c r="I82" s="91" t="s">
        <v>187</v>
      </c>
    </row>
    <row r="83" spans="1:9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 t="s">
        <v>402</v>
      </c>
      <c r="F84" s="87">
        <f>SUM(F85,F86,F89,F90)</f>
        <v>487.93000000000029</v>
      </c>
      <c r="G84" s="87">
        <f>SUM(G85,G86,G89,G90)</f>
        <v>-8.7311491370201111E-11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173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487.93000000000029</v>
      </c>
      <c r="G90" s="88">
        <f>SUM(G91,G92)</f>
        <v>-8.7311491370201111E-11</v>
      </c>
      <c r="I90" s="9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487.93000000000029</v>
      </c>
      <c r="G91" s="88">
        <v>-8.7311491370201111E-11</v>
      </c>
      <c r="I91" s="91" t="s">
        <v>176</v>
      </c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/>
      <c r="G92" s="88"/>
      <c r="I92" s="91" t="s">
        <v>182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80" t="s">
        <v>120</v>
      </c>
      <c r="C94" s="181"/>
      <c r="D94" s="176"/>
      <c r="E94" s="30"/>
      <c r="F94" s="89">
        <f>SUM(F59,F64,F84,F93)</f>
        <v>1037664.89</v>
      </c>
      <c r="G94" s="89">
        <f>SUM(G59,G64,G84,G93)</f>
        <v>1032625.3599999999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83" t="s">
        <v>192</v>
      </c>
      <c r="B96" s="183"/>
      <c r="C96" s="183"/>
      <c r="D96" s="183"/>
      <c r="E96" s="94"/>
      <c r="F96" s="155" t="s">
        <v>193</v>
      </c>
      <c r="G96" s="155"/>
    </row>
    <row r="97" spans="1:8" s="12" customFormat="1" ht="12.75" customHeight="1">
      <c r="A97" s="182" t="s">
        <v>184</v>
      </c>
      <c r="B97" s="182"/>
      <c r="C97" s="182"/>
      <c r="D97" s="182"/>
      <c r="E97" s="42" t="s">
        <v>185</v>
      </c>
      <c r="F97" s="154" t="s">
        <v>111</v>
      </c>
      <c r="G97" s="154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85" t="s">
        <v>194</v>
      </c>
      <c r="B99" s="185"/>
      <c r="C99" s="185"/>
      <c r="D99" s="185"/>
      <c r="E99" s="95"/>
      <c r="F99" s="168" t="s">
        <v>195</v>
      </c>
      <c r="G99" s="168"/>
    </row>
    <row r="100" spans="1:8" s="12" customFormat="1" ht="12.75" customHeight="1">
      <c r="A100" s="184" t="s">
        <v>186</v>
      </c>
      <c r="B100" s="184"/>
      <c r="C100" s="184"/>
      <c r="D100" s="184"/>
      <c r="E100" s="61" t="s">
        <v>185</v>
      </c>
      <c r="F100" s="167" t="s">
        <v>111</v>
      </c>
      <c r="G100" s="167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" right="0" top="0" bottom="0" header="0.31496062992125984" footer="0.11811023622047245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1412-DD11-44C4-8C48-8000800208E5}">
  <dimension ref="A1:K67"/>
  <sheetViews>
    <sheetView topLeftCell="A4" workbookViewId="0">
      <selection activeCell="A12" sqref="A12:I12"/>
    </sheetView>
  </sheetViews>
  <sheetFormatPr defaultRowHeight="12.75"/>
  <cols>
    <col min="1" max="1" width="8" style="96" customWidth="1"/>
    <col min="2" max="2" width="1.5703125" style="96" hidden="1" customWidth="1"/>
    <col min="3" max="3" width="30.140625" style="96" customWidth="1"/>
    <col min="4" max="4" width="18.28515625" style="96" customWidth="1"/>
    <col min="5" max="5" width="0" style="96" hidden="1" customWidth="1"/>
    <col min="6" max="6" width="7.7109375" style="96" customWidth="1"/>
    <col min="7" max="7" width="8.140625" style="96" customWidth="1"/>
    <col min="8" max="8" width="14.7109375" style="96" customWidth="1"/>
    <col min="9" max="9" width="15.85546875" style="96" customWidth="1"/>
    <col min="10" max="10" width="9.140625" style="96"/>
    <col min="11" max="11" width="88.85546875" style="96" customWidth="1"/>
    <col min="12" max="16384" width="9.140625" style="96"/>
  </cols>
  <sheetData>
    <row r="1" spans="1:9">
      <c r="G1" s="98"/>
      <c r="H1" s="98"/>
    </row>
    <row r="2" spans="1:9" ht="15.75">
      <c r="D2" s="99"/>
      <c r="G2" s="100" t="s">
        <v>196</v>
      </c>
      <c r="H2" s="101"/>
      <c r="I2" s="101"/>
    </row>
    <row r="3" spans="1:9" ht="15.75">
      <c r="G3" s="100" t="s">
        <v>112</v>
      </c>
      <c r="H3" s="101"/>
      <c r="I3" s="101"/>
    </row>
    <row r="5" spans="1:9" ht="15.75">
      <c r="A5" s="217" t="s">
        <v>197</v>
      </c>
      <c r="B5" s="159"/>
      <c r="C5" s="159"/>
      <c r="D5" s="159"/>
      <c r="E5" s="159"/>
      <c r="F5" s="159"/>
      <c r="G5" s="159"/>
      <c r="H5" s="159"/>
      <c r="I5" s="159"/>
    </row>
    <row r="6" spans="1:9" ht="15.75">
      <c r="A6" s="218" t="s">
        <v>198</v>
      </c>
      <c r="B6" s="159"/>
      <c r="C6" s="159"/>
      <c r="D6" s="159"/>
      <c r="E6" s="159"/>
      <c r="F6" s="159"/>
      <c r="G6" s="159"/>
      <c r="H6" s="159"/>
      <c r="I6" s="159"/>
    </row>
    <row r="7" spans="1:9" ht="15.75">
      <c r="A7" s="219" t="s">
        <v>190</v>
      </c>
      <c r="B7" s="220"/>
      <c r="C7" s="220"/>
      <c r="D7" s="220"/>
      <c r="E7" s="220"/>
      <c r="F7" s="220"/>
      <c r="G7" s="220"/>
      <c r="H7" s="220"/>
      <c r="I7" s="220"/>
    </row>
    <row r="8" spans="1:9" ht="15">
      <c r="A8" s="208" t="s">
        <v>199</v>
      </c>
      <c r="B8" s="210"/>
      <c r="C8" s="210"/>
      <c r="D8" s="210"/>
      <c r="E8" s="210"/>
      <c r="F8" s="210"/>
      <c r="G8" s="210"/>
      <c r="H8" s="210"/>
      <c r="I8" s="210"/>
    </row>
    <row r="9" spans="1:9" ht="15">
      <c r="A9" s="213" t="s">
        <v>409</v>
      </c>
      <c r="B9" s="221"/>
      <c r="C9" s="221"/>
      <c r="D9" s="221"/>
      <c r="E9" s="221"/>
      <c r="F9" s="221"/>
      <c r="G9" s="221"/>
      <c r="H9" s="221"/>
      <c r="I9" s="221"/>
    </row>
    <row r="10" spans="1:9" ht="15">
      <c r="A10" s="208" t="s">
        <v>200</v>
      </c>
      <c r="B10" s="210"/>
      <c r="C10" s="210"/>
      <c r="D10" s="210"/>
      <c r="E10" s="210"/>
      <c r="F10" s="210"/>
      <c r="G10" s="210"/>
      <c r="H10" s="210"/>
      <c r="I10" s="210"/>
    </row>
    <row r="11" spans="1:9" ht="15">
      <c r="A11" s="208" t="s">
        <v>201</v>
      </c>
      <c r="B11" s="159"/>
      <c r="C11" s="159"/>
      <c r="D11" s="159"/>
      <c r="E11" s="159"/>
      <c r="F11" s="159"/>
      <c r="G11" s="159"/>
      <c r="H11" s="159"/>
      <c r="I11" s="159"/>
    </row>
    <row r="12" spans="1:9" ht="15">
      <c r="A12" s="209"/>
      <c r="B12" s="210"/>
      <c r="C12" s="210"/>
      <c r="D12" s="210"/>
      <c r="E12" s="210"/>
      <c r="F12" s="210"/>
      <c r="G12" s="210"/>
      <c r="H12" s="210"/>
      <c r="I12" s="210"/>
    </row>
    <row r="13" spans="1:9" ht="15">
      <c r="A13" s="211" t="s">
        <v>202</v>
      </c>
      <c r="B13" s="212"/>
      <c r="C13" s="212"/>
      <c r="D13" s="212"/>
      <c r="E13" s="212"/>
      <c r="F13" s="212"/>
      <c r="G13" s="212"/>
      <c r="H13" s="212"/>
      <c r="I13" s="212"/>
    </row>
    <row r="14" spans="1:9" ht="15">
      <c r="A14" s="208"/>
      <c r="B14" s="210"/>
      <c r="C14" s="210"/>
      <c r="D14" s="210"/>
      <c r="E14" s="210"/>
      <c r="F14" s="210"/>
      <c r="G14" s="210"/>
      <c r="H14" s="210"/>
      <c r="I14" s="210"/>
    </row>
    <row r="15" spans="1:9" ht="15">
      <c r="A15" s="211" t="s">
        <v>191</v>
      </c>
      <c r="B15" s="212"/>
      <c r="C15" s="212"/>
      <c r="D15" s="212"/>
      <c r="E15" s="212"/>
      <c r="F15" s="212"/>
      <c r="G15" s="212"/>
      <c r="H15" s="212"/>
      <c r="I15" s="212"/>
    </row>
    <row r="16" spans="1:9" ht="9.75" customHeight="1">
      <c r="A16" s="102"/>
      <c r="B16" s="103"/>
      <c r="C16" s="103"/>
      <c r="D16" s="103"/>
      <c r="E16" s="103"/>
      <c r="F16" s="103"/>
      <c r="G16" s="103"/>
      <c r="H16" s="103"/>
      <c r="I16" s="103"/>
    </row>
    <row r="17" spans="1:11" ht="15">
      <c r="A17" s="213" t="s">
        <v>405</v>
      </c>
      <c r="B17" s="210"/>
      <c r="C17" s="210"/>
      <c r="D17" s="210"/>
      <c r="E17" s="210"/>
      <c r="F17" s="210"/>
      <c r="G17" s="210"/>
      <c r="H17" s="210"/>
      <c r="I17" s="210"/>
    </row>
    <row r="18" spans="1:11" ht="15">
      <c r="A18" s="208" t="s">
        <v>1</v>
      </c>
      <c r="B18" s="210"/>
      <c r="C18" s="210"/>
      <c r="D18" s="210"/>
      <c r="E18" s="210"/>
      <c r="F18" s="210"/>
      <c r="G18" s="210"/>
      <c r="H18" s="210"/>
      <c r="I18" s="210"/>
    </row>
    <row r="19" spans="1:11" s="103" customFormat="1" ht="15">
      <c r="A19" s="214" t="s">
        <v>394</v>
      </c>
      <c r="B19" s="210"/>
      <c r="C19" s="210"/>
      <c r="D19" s="210"/>
      <c r="E19" s="210"/>
      <c r="F19" s="210"/>
      <c r="G19" s="210"/>
      <c r="H19" s="210"/>
      <c r="I19" s="210"/>
    </row>
    <row r="20" spans="1:11" s="105" customFormat="1" ht="50.1" customHeight="1">
      <c r="A20" s="215" t="s">
        <v>2</v>
      </c>
      <c r="B20" s="215"/>
      <c r="C20" s="215" t="s">
        <v>3</v>
      </c>
      <c r="D20" s="206"/>
      <c r="E20" s="206"/>
      <c r="F20" s="206"/>
      <c r="G20" s="104" t="s">
        <v>203</v>
      </c>
      <c r="H20" s="104" t="s">
        <v>204</v>
      </c>
      <c r="I20" s="104" t="s">
        <v>205</v>
      </c>
      <c r="K20" s="104" t="s">
        <v>204</v>
      </c>
    </row>
    <row r="21" spans="1:11" ht="15.75">
      <c r="A21" s="106" t="s">
        <v>7</v>
      </c>
      <c r="B21" s="107" t="s">
        <v>206</v>
      </c>
      <c r="C21" s="207" t="s">
        <v>206</v>
      </c>
      <c r="D21" s="216"/>
      <c r="E21" s="216"/>
      <c r="F21" s="216"/>
      <c r="G21" s="108"/>
      <c r="H21" s="109">
        <f>SUM(H22,H27,H28)</f>
        <v>64973.55999999999</v>
      </c>
      <c r="I21" s="109">
        <f>SUM(I22,I27,I28)</f>
        <v>57909.77</v>
      </c>
      <c r="K21" s="109"/>
    </row>
    <row r="22" spans="1:11" ht="15.75">
      <c r="A22" s="110" t="s">
        <v>9</v>
      </c>
      <c r="B22" s="111" t="s">
        <v>207</v>
      </c>
      <c r="C22" s="203" t="s">
        <v>207</v>
      </c>
      <c r="D22" s="203"/>
      <c r="E22" s="203"/>
      <c r="F22" s="203"/>
      <c r="G22" s="112"/>
      <c r="H22" s="113">
        <f>SUM(H23:H26)</f>
        <v>64973.55999999999</v>
      </c>
      <c r="I22" s="113">
        <f>SUM(I23:I26)</f>
        <v>57909.77</v>
      </c>
      <c r="K22" s="113"/>
    </row>
    <row r="23" spans="1:11" ht="15.75">
      <c r="A23" s="110" t="s">
        <v>208</v>
      </c>
      <c r="B23" s="111" t="s">
        <v>60</v>
      </c>
      <c r="C23" s="203" t="s">
        <v>60</v>
      </c>
      <c r="D23" s="203"/>
      <c r="E23" s="203"/>
      <c r="F23" s="203"/>
      <c r="G23" s="112"/>
      <c r="H23" s="114">
        <v>807.09</v>
      </c>
      <c r="I23" s="114">
        <v>888.57</v>
      </c>
      <c r="K23" s="115" t="s">
        <v>209</v>
      </c>
    </row>
    <row r="24" spans="1:11" ht="15.75">
      <c r="A24" s="110" t="s">
        <v>210</v>
      </c>
      <c r="B24" s="116" t="s">
        <v>211</v>
      </c>
      <c r="C24" s="205" t="s">
        <v>211</v>
      </c>
      <c r="D24" s="205"/>
      <c r="E24" s="205"/>
      <c r="F24" s="205"/>
      <c r="G24" s="112"/>
      <c r="H24" s="114">
        <v>63402.35</v>
      </c>
      <c r="I24" s="114">
        <v>56483.839999999997</v>
      </c>
      <c r="K24" s="115" t="s">
        <v>212</v>
      </c>
    </row>
    <row r="25" spans="1:11" ht="15.75">
      <c r="A25" s="110" t="s">
        <v>213</v>
      </c>
      <c r="B25" s="111" t="s">
        <v>214</v>
      </c>
      <c r="C25" s="205" t="s">
        <v>214</v>
      </c>
      <c r="D25" s="205"/>
      <c r="E25" s="205"/>
      <c r="F25" s="205"/>
      <c r="G25" s="112"/>
      <c r="H25" s="114">
        <v>669.78</v>
      </c>
      <c r="I25" s="114">
        <v>519.78</v>
      </c>
      <c r="K25" s="115" t="s">
        <v>215</v>
      </c>
    </row>
    <row r="26" spans="1:11" ht="15.75">
      <c r="A26" s="110" t="s">
        <v>216</v>
      </c>
      <c r="B26" s="116" t="s">
        <v>217</v>
      </c>
      <c r="C26" s="205" t="s">
        <v>217</v>
      </c>
      <c r="D26" s="205"/>
      <c r="E26" s="205"/>
      <c r="F26" s="205"/>
      <c r="G26" s="112"/>
      <c r="H26" s="114">
        <v>94.339999999999989</v>
      </c>
      <c r="I26" s="114">
        <v>17.579999999999998</v>
      </c>
      <c r="K26" s="115" t="s">
        <v>218</v>
      </c>
    </row>
    <row r="27" spans="1:11" ht="15.75">
      <c r="A27" s="110" t="s">
        <v>16</v>
      </c>
      <c r="B27" s="111" t="s">
        <v>219</v>
      </c>
      <c r="C27" s="205" t="s">
        <v>219</v>
      </c>
      <c r="D27" s="205"/>
      <c r="E27" s="205"/>
      <c r="F27" s="205"/>
      <c r="G27" s="112"/>
      <c r="H27" s="113"/>
      <c r="I27" s="117"/>
      <c r="K27" s="118"/>
    </row>
    <row r="28" spans="1:11" ht="15.75">
      <c r="A28" s="110" t="s">
        <v>36</v>
      </c>
      <c r="B28" s="111" t="s">
        <v>220</v>
      </c>
      <c r="C28" s="205" t="s">
        <v>220</v>
      </c>
      <c r="D28" s="205"/>
      <c r="E28" s="205"/>
      <c r="F28" s="205"/>
      <c r="G28" s="112" t="s">
        <v>403</v>
      </c>
      <c r="H28" s="113">
        <f>SUM(H29)+SUM(H30)</f>
        <v>0</v>
      </c>
      <c r="I28" s="113">
        <f>SUM(I29)+SUM(I30)</f>
        <v>0</v>
      </c>
      <c r="K28" s="118"/>
    </row>
    <row r="29" spans="1:11" ht="15.75">
      <c r="A29" s="110" t="s">
        <v>221</v>
      </c>
      <c r="B29" s="116" t="s">
        <v>222</v>
      </c>
      <c r="C29" s="205" t="s">
        <v>222</v>
      </c>
      <c r="D29" s="205"/>
      <c r="E29" s="205"/>
      <c r="F29" s="205"/>
      <c r="G29" s="112"/>
      <c r="H29" s="114"/>
      <c r="I29" s="114">
        <v>0</v>
      </c>
      <c r="K29" s="115" t="s">
        <v>223</v>
      </c>
    </row>
    <row r="30" spans="1:11" ht="15.75">
      <c r="A30" s="110" t="s">
        <v>224</v>
      </c>
      <c r="B30" s="116" t="s">
        <v>225</v>
      </c>
      <c r="C30" s="205" t="s">
        <v>225</v>
      </c>
      <c r="D30" s="205"/>
      <c r="E30" s="205"/>
      <c r="F30" s="205"/>
      <c r="G30" s="112"/>
      <c r="H30" s="114"/>
      <c r="I30" s="114"/>
      <c r="K30" s="115" t="s">
        <v>226</v>
      </c>
    </row>
    <row r="31" spans="1:11" ht="15.75">
      <c r="A31" s="106" t="s">
        <v>45</v>
      </c>
      <c r="B31" s="107" t="s">
        <v>227</v>
      </c>
      <c r="C31" s="207" t="s">
        <v>227</v>
      </c>
      <c r="D31" s="207"/>
      <c r="E31" s="207"/>
      <c r="F31" s="207"/>
      <c r="G31" s="112" t="s">
        <v>404</v>
      </c>
      <c r="H31" s="109">
        <f>SUM(H32:H45)</f>
        <v>64485.63</v>
      </c>
      <c r="I31" s="109">
        <f>SUM(I32:I45)</f>
        <v>57909.76999999999</v>
      </c>
      <c r="K31" s="119"/>
    </row>
    <row r="32" spans="1:11" ht="15.75">
      <c r="A32" s="110" t="s">
        <v>9</v>
      </c>
      <c r="B32" s="111" t="s">
        <v>228</v>
      </c>
      <c r="C32" s="205" t="s">
        <v>229</v>
      </c>
      <c r="D32" s="204"/>
      <c r="E32" s="204"/>
      <c r="F32" s="204"/>
      <c r="G32" s="112"/>
      <c r="H32" s="114">
        <v>51398.1</v>
      </c>
      <c r="I32" s="114">
        <v>40273.129999999997</v>
      </c>
      <c r="K32" s="115" t="s">
        <v>230</v>
      </c>
    </row>
    <row r="33" spans="1:11" ht="15.75">
      <c r="A33" s="110" t="s">
        <v>16</v>
      </c>
      <c r="B33" s="111" t="s">
        <v>231</v>
      </c>
      <c r="C33" s="205" t="s">
        <v>232</v>
      </c>
      <c r="D33" s="204"/>
      <c r="E33" s="204"/>
      <c r="F33" s="204"/>
      <c r="G33" s="112"/>
      <c r="H33" s="114">
        <v>7188.02</v>
      </c>
      <c r="I33" s="114">
        <v>7919.66</v>
      </c>
      <c r="K33" s="115" t="s">
        <v>233</v>
      </c>
    </row>
    <row r="34" spans="1:11" ht="15.75">
      <c r="A34" s="110" t="s">
        <v>36</v>
      </c>
      <c r="B34" s="111" t="s">
        <v>234</v>
      </c>
      <c r="C34" s="205" t="s">
        <v>235</v>
      </c>
      <c r="D34" s="204"/>
      <c r="E34" s="204"/>
      <c r="F34" s="204"/>
      <c r="G34" s="112"/>
      <c r="H34" s="114">
        <v>1705.72</v>
      </c>
      <c r="I34" s="114">
        <v>3803.45</v>
      </c>
      <c r="K34" s="115" t="s">
        <v>236</v>
      </c>
    </row>
    <row r="35" spans="1:11" ht="15.75">
      <c r="A35" s="110" t="s">
        <v>44</v>
      </c>
      <c r="B35" s="111" t="s">
        <v>237</v>
      </c>
      <c r="C35" s="203" t="s">
        <v>238</v>
      </c>
      <c r="D35" s="204"/>
      <c r="E35" s="204"/>
      <c r="F35" s="204"/>
      <c r="G35" s="112"/>
      <c r="H35" s="114"/>
      <c r="I35" s="114"/>
      <c r="K35" s="115" t="s">
        <v>239</v>
      </c>
    </row>
    <row r="36" spans="1:11" ht="15.75">
      <c r="A36" s="110" t="s">
        <v>55</v>
      </c>
      <c r="B36" s="111" t="s">
        <v>240</v>
      </c>
      <c r="C36" s="203" t="s">
        <v>241</v>
      </c>
      <c r="D36" s="204"/>
      <c r="E36" s="204"/>
      <c r="F36" s="204"/>
      <c r="G36" s="112"/>
      <c r="H36" s="114"/>
      <c r="I36" s="114"/>
      <c r="K36" s="115" t="s">
        <v>242</v>
      </c>
    </row>
    <row r="37" spans="1:11" ht="15.75">
      <c r="A37" s="110" t="s">
        <v>243</v>
      </c>
      <c r="B37" s="111" t="s">
        <v>244</v>
      </c>
      <c r="C37" s="203" t="s">
        <v>245</v>
      </c>
      <c r="D37" s="204"/>
      <c r="E37" s="204"/>
      <c r="F37" s="204"/>
      <c r="G37" s="112"/>
      <c r="H37" s="114">
        <v>45</v>
      </c>
      <c r="I37" s="114"/>
      <c r="K37" s="115" t="s">
        <v>246</v>
      </c>
    </row>
    <row r="38" spans="1:11" ht="15.75">
      <c r="A38" s="110" t="s">
        <v>247</v>
      </c>
      <c r="B38" s="111" t="s">
        <v>248</v>
      </c>
      <c r="C38" s="203" t="s">
        <v>249</v>
      </c>
      <c r="D38" s="204"/>
      <c r="E38" s="204"/>
      <c r="F38" s="204"/>
      <c r="G38" s="112"/>
      <c r="H38" s="114"/>
      <c r="I38" s="114"/>
      <c r="K38" s="115" t="s">
        <v>250</v>
      </c>
    </row>
    <row r="39" spans="1:11" ht="15.75">
      <c r="A39" s="110" t="s">
        <v>251</v>
      </c>
      <c r="B39" s="111" t="s">
        <v>252</v>
      </c>
      <c r="C39" s="205" t="s">
        <v>252</v>
      </c>
      <c r="D39" s="204"/>
      <c r="E39" s="204"/>
      <c r="F39" s="204"/>
      <c r="G39" s="112"/>
      <c r="H39" s="114"/>
      <c r="I39" s="114"/>
      <c r="K39" s="115" t="s">
        <v>253</v>
      </c>
    </row>
    <row r="40" spans="1:11" ht="15.75">
      <c r="A40" s="110" t="s">
        <v>254</v>
      </c>
      <c r="B40" s="111" t="s">
        <v>255</v>
      </c>
      <c r="C40" s="203" t="s">
        <v>255</v>
      </c>
      <c r="D40" s="204"/>
      <c r="E40" s="204"/>
      <c r="F40" s="204"/>
      <c r="G40" s="112"/>
      <c r="H40" s="114">
        <v>2217.0100000000002</v>
      </c>
      <c r="I40" s="114">
        <v>2808.05</v>
      </c>
      <c r="K40" s="115" t="s">
        <v>256</v>
      </c>
    </row>
    <row r="41" spans="1:11" ht="15.75" customHeight="1">
      <c r="A41" s="110" t="s">
        <v>257</v>
      </c>
      <c r="B41" s="111" t="s">
        <v>258</v>
      </c>
      <c r="C41" s="205" t="s">
        <v>259</v>
      </c>
      <c r="D41" s="206"/>
      <c r="E41" s="206"/>
      <c r="F41" s="206"/>
      <c r="G41" s="112"/>
      <c r="H41" s="114"/>
      <c r="I41" s="114"/>
      <c r="K41" s="115" t="s">
        <v>260</v>
      </c>
    </row>
    <row r="42" spans="1:11" ht="15.75" customHeight="1">
      <c r="A42" s="110" t="s">
        <v>261</v>
      </c>
      <c r="B42" s="111" t="s">
        <v>262</v>
      </c>
      <c r="C42" s="205" t="s">
        <v>263</v>
      </c>
      <c r="D42" s="204"/>
      <c r="E42" s="204"/>
      <c r="F42" s="204"/>
      <c r="G42" s="112"/>
      <c r="H42" s="114">
        <v>72.599999999999994</v>
      </c>
      <c r="I42" s="114">
        <v>72.599999999999994</v>
      </c>
      <c r="K42" s="115" t="s">
        <v>264</v>
      </c>
    </row>
    <row r="43" spans="1:11" ht="15.75">
      <c r="A43" s="110" t="s">
        <v>265</v>
      </c>
      <c r="B43" s="111" t="s">
        <v>266</v>
      </c>
      <c r="C43" s="205" t="s">
        <v>267</v>
      </c>
      <c r="D43" s="204"/>
      <c r="E43" s="204"/>
      <c r="F43" s="204"/>
      <c r="G43" s="112"/>
      <c r="H43" s="114"/>
      <c r="I43" s="114"/>
      <c r="K43" s="115" t="s">
        <v>268</v>
      </c>
    </row>
    <row r="44" spans="1:11" ht="15.75">
      <c r="A44" s="110" t="s">
        <v>269</v>
      </c>
      <c r="B44" s="111" t="s">
        <v>270</v>
      </c>
      <c r="C44" s="205" t="s">
        <v>271</v>
      </c>
      <c r="D44" s="204"/>
      <c r="E44" s="204"/>
      <c r="F44" s="204"/>
      <c r="G44" s="112"/>
      <c r="H44" s="114">
        <v>1859.18</v>
      </c>
      <c r="I44" s="114">
        <v>3032.88</v>
      </c>
      <c r="K44" s="115" t="s">
        <v>272</v>
      </c>
    </row>
    <row r="45" spans="1:11" ht="15.75">
      <c r="A45" s="110" t="s">
        <v>273</v>
      </c>
      <c r="B45" s="111" t="s">
        <v>274</v>
      </c>
      <c r="C45" s="192" t="s">
        <v>275</v>
      </c>
      <c r="D45" s="193"/>
      <c r="E45" s="193"/>
      <c r="F45" s="194"/>
      <c r="G45" s="112"/>
      <c r="H45" s="114"/>
      <c r="I45" s="114"/>
      <c r="K45" s="115" t="s">
        <v>276</v>
      </c>
    </row>
    <row r="46" spans="1:11" ht="15.75">
      <c r="A46" s="107" t="s">
        <v>47</v>
      </c>
      <c r="B46" s="120" t="s">
        <v>277</v>
      </c>
      <c r="C46" s="198" t="s">
        <v>277</v>
      </c>
      <c r="D46" s="196"/>
      <c r="E46" s="196"/>
      <c r="F46" s="197"/>
      <c r="G46" s="108"/>
      <c r="H46" s="109">
        <f>H21-H31</f>
        <v>487.92999999999302</v>
      </c>
      <c r="I46" s="109">
        <f>I21-I31</f>
        <v>0</v>
      </c>
      <c r="K46" s="119"/>
    </row>
    <row r="47" spans="1:11" ht="15.75">
      <c r="A47" s="107" t="s">
        <v>58</v>
      </c>
      <c r="B47" s="107" t="s">
        <v>278</v>
      </c>
      <c r="C47" s="195" t="s">
        <v>278</v>
      </c>
      <c r="D47" s="196"/>
      <c r="E47" s="196"/>
      <c r="F47" s="197"/>
      <c r="G47" s="121"/>
      <c r="H47" s="109">
        <f>IF(TYPE(H48)=1,H48,0)-IF(TYPE(H49)=1,H49,0)-IF(TYPE(H50)=1,H50,0)</f>
        <v>0</v>
      </c>
      <c r="I47" s="109">
        <f>IF(TYPE(I48)=1,I48,0)-IF(TYPE(I49)=1,I49,0)-IF(TYPE(I50)=1,I50,0)</f>
        <v>0</v>
      </c>
      <c r="K47" s="119"/>
    </row>
    <row r="48" spans="1:11" ht="15.75">
      <c r="A48" s="116" t="s">
        <v>279</v>
      </c>
      <c r="B48" s="111" t="s">
        <v>280</v>
      </c>
      <c r="C48" s="192" t="s">
        <v>281</v>
      </c>
      <c r="D48" s="193"/>
      <c r="E48" s="193"/>
      <c r="F48" s="194"/>
      <c r="G48" s="122"/>
      <c r="H48" s="113"/>
      <c r="I48" s="114"/>
      <c r="K48" s="118"/>
    </row>
    <row r="49" spans="1:11" ht="15.75">
      <c r="A49" s="116" t="s">
        <v>16</v>
      </c>
      <c r="B49" s="111" t="s">
        <v>282</v>
      </c>
      <c r="C49" s="192" t="s">
        <v>282</v>
      </c>
      <c r="D49" s="193"/>
      <c r="E49" s="193"/>
      <c r="F49" s="194"/>
      <c r="G49" s="122"/>
      <c r="H49" s="114"/>
      <c r="I49" s="114"/>
      <c r="K49" s="115"/>
    </row>
    <row r="50" spans="1:11" ht="15.75">
      <c r="A50" s="116" t="s">
        <v>283</v>
      </c>
      <c r="B50" s="111" t="s">
        <v>284</v>
      </c>
      <c r="C50" s="192" t="s">
        <v>285</v>
      </c>
      <c r="D50" s="193"/>
      <c r="E50" s="193"/>
      <c r="F50" s="194"/>
      <c r="G50" s="122"/>
      <c r="H50" s="114"/>
      <c r="I50" s="114"/>
      <c r="K50" s="115" t="s">
        <v>286</v>
      </c>
    </row>
    <row r="51" spans="1:11" ht="15.75">
      <c r="A51" s="107" t="s">
        <v>63</v>
      </c>
      <c r="B51" s="120" t="s">
        <v>287</v>
      </c>
      <c r="C51" s="198" t="s">
        <v>287</v>
      </c>
      <c r="D51" s="196"/>
      <c r="E51" s="196"/>
      <c r="F51" s="197"/>
      <c r="G51" s="121"/>
      <c r="H51" s="114"/>
      <c r="I51" s="114"/>
      <c r="K51" s="115" t="s">
        <v>288</v>
      </c>
    </row>
    <row r="52" spans="1:11" ht="30" customHeight="1">
      <c r="A52" s="107" t="s">
        <v>75</v>
      </c>
      <c r="B52" s="120" t="s">
        <v>289</v>
      </c>
      <c r="C52" s="199" t="s">
        <v>289</v>
      </c>
      <c r="D52" s="200"/>
      <c r="E52" s="200"/>
      <c r="F52" s="201"/>
      <c r="G52" s="121"/>
      <c r="H52" s="114"/>
      <c r="I52" s="114"/>
      <c r="K52" s="115" t="s">
        <v>290</v>
      </c>
    </row>
    <row r="53" spans="1:11" ht="15.75">
      <c r="A53" s="107" t="s">
        <v>87</v>
      </c>
      <c r="B53" s="120" t="s">
        <v>291</v>
      </c>
      <c r="C53" s="198" t="s">
        <v>291</v>
      </c>
      <c r="D53" s="196"/>
      <c r="E53" s="196"/>
      <c r="F53" s="197"/>
      <c r="G53" s="121"/>
      <c r="H53" s="114"/>
      <c r="I53" s="114"/>
      <c r="K53" s="115" t="s">
        <v>292</v>
      </c>
    </row>
    <row r="54" spans="1:11" ht="30" customHeight="1">
      <c r="A54" s="107" t="s">
        <v>293</v>
      </c>
      <c r="B54" s="107" t="s">
        <v>294</v>
      </c>
      <c r="C54" s="202" t="s">
        <v>294</v>
      </c>
      <c r="D54" s="200"/>
      <c r="E54" s="200"/>
      <c r="F54" s="201"/>
      <c r="G54" s="121"/>
      <c r="H54" s="109">
        <f>SUM(H46,H47,H51,H52,H53)</f>
        <v>487.92999999999302</v>
      </c>
      <c r="I54" s="109">
        <f>SUM(I46,I47,I51,I52,I53)</f>
        <v>0</v>
      </c>
      <c r="K54" s="119"/>
    </row>
    <row r="55" spans="1:11" ht="15.75">
      <c r="A55" s="107" t="s">
        <v>9</v>
      </c>
      <c r="B55" s="107" t="s">
        <v>295</v>
      </c>
      <c r="C55" s="195" t="s">
        <v>295</v>
      </c>
      <c r="D55" s="196"/>
      <c r="E55" s="196"/>
      <c r="F55" s="197"/>
      <c r="G55" s="121"/>
      <c r="H55" s="114"/>
      <c r="I55" s="114"/>
      <c r="K55" s="115" t="s">
        <v>175</v>
      </c>
    </row>
    <row r="56" spans="1:11" ht="15.75">
      <c r="A56" s="107" t="s">
        <v>296</v>
      </c>
      <c r="B56" s="120" t="s">
        <v>297</v>
      </c>
      <c r="C56" s="198" t="s">
        <v>297</v>
      </c>
      <c r="D56" s="196"/>
      <c r="E56" s="196"/>
      <c r="F56" s="197"/>
      <c r="G56" s="121"/>
      <c r="H56" s="109">
        <f>SUM(H54,H55)</f>
        <v>487.92999999999302</v>
      </c>
      <c r="I56" s="109">
        <f>SUM(I54,I55)</f>
        <v>0</v>
      </c>
      <c r="K56" s="119"/>
    </row>
    <row r="57" spans="1:11" ht="15.75">
      <c r="A57" s="116" t="s">
        <v>9</v>
      </c>
      <c r="B57" s="111" t="s">
        <v>298</v>
      </c>
      <c r="C57" s="192" t="s">
        <v>298</v>
      </c>
      <c r="D57" s="193"/>
      <c r="E57" s="193"/>
      <c r="F57" s="194"/>
      <c r="G57" s="122"/>
      <c r="H57" s="113"/>
      <c r="I57" s="113"/>
      <c r="K57" s="118"/>
    </row>
    <row r="58" spans="1:11" ht="15.75">
      <c r="A58" s="116" t="s">
        <v>16</v>
      </c>
      <c r="B58" s="111" t="s">
        <v>299</v>
      </c>
      <c r="C58" s="192" t="s">
        <v>299</v>
      </c>
      <c r="D58" s="193"/>
      <c r="E58" s="193"/>
      <c r="F58" s="194"/>
      <c r="G58" s="122"/>
      <c r="H58" s="113"/>
      <c r="I58" s="113"/>
      <c r="K58" s="118"/>
    </row>
    <row r="59" spans="1:11">
      <c r="A59" s="123"/>
      <c r="B59" s="123"/>
      <c r="C59" s="123"/>
      <c r="D59" s="123"/>
    </row>
    <row r="60" spans="1:11" ht="15.75" customHeight="1">
      <c r="A60" s="188" t="s">
        <v>300</v>
      </c>
      <c r="B60" s="188"/>
      <c r="C60" s="188"/>
      <c r="D60" s="188"/>
      <c r="E60" s="188"/>
      <c r="F60" s="188"/>
      <c r="G60" s="124"/>
      <c r="H60" s="189" t="s">
        <v>193</v>
      </c>
      <c r="I60" s="189"/>
    </row>
    <row r="61" spans="1:11" s="103" customFormat="1" ht="18.75" customHeight="1">
      <c r="A61" s="186" t="s">
        <v>301</v>
      </c>
      <c r="B61" s="186"/>
      <c r="C61" s="186"/>
      <c r="D61" s="186"/>
      <c r="E61" s="186"/>
      <c r="F61" s="186"/>
      <c r="G61" s="125" t="s">
        <v>185</v>
      </c>
      <c r="H61" s="187" t="s">
        <v>111</v>
      </c>
      <c r="I61" s="187"/>
    </row>
    <row r="62" spans="1:11" s="103" customFormat="1" ht="10.5" customHeight="1">
      <c r="A62" s="126"/>
      <c r="B62" s="126"/>
      <c r="C62" s="126"/>
      <c r="D62" s="126"/>
      <c r="E62" s="126"/>
      <c r="F62" s="126"/>
      <c r="G62" s="126"/>
      <c r="H62" s="127"/>
      <c r="I62" s="127"/>
    </row>
    <row r="63" spans="1:11" s="103" customFormat="1" ht="15" customHeight="1">
      <c r="A63" s="190" t="s">
        <v>194</v>
      </c>
      <c r="B63" s="190"/>
      <c r="C63" s="190"/>
      <c r="D63" s="190"/>
      <c r="E63" s="190"/>
      <c r="F63" s="190"/>
      <c r="G63" s="128" t="s">
        <v>302</v>
      </c>
      <c r="H63" s="191" t="s">
        <v>195</v>
      </c>
      <c r="I63" s="191"/>
    </row>
    <row r="64" spans="1:11" s="103" customFormat="1" ht="12" customHeight="1">
      <c r="A64" s="186" t="s">
        <v>303</v>
      </c>
      <c r="B64" s="186"/>
      <c r="C64" s="186"/>
      <c r="D64" s="186"/>
      <c r="E64" s="186"/>
      <c r="F64" s="186"/>
      <c r="G64" s="125" t="s">
        <v>304</v>
      </c>
      <c r="H64" s="187" t="s">
        <v>111</v>
      </c>
      <c r="I64" s="187"/>
    </row>
    <row r="67" spans="1:11" ht="12.75" customHeight="1">
      <c r="A67" s="97"/>
      <c r="B67" s="97"/>
      <c r="C67" s="97"/>
      <c r="D67" s="97"/>
      <c r="E67" s="97"/>
      <c r="F67" s="97"/>
      <c r="G67" s="97"/>
      <c r="H67" s="90"/>
      <c r="I67" s="97"/>
      <c r="J67" s="97"/>
      <c r="K67" s="97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23622047244094491" right="0" top="0" bottom="0" header="0.31496062992125984" footer="0.31496062992125984"/>
  <pageSetup paperSize="9" scale="7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22E1-61B5-41E9-B24C-833A824CAAB6}">
  <dimension ref="A1:Y29"/>
  <sheetViews>
    <sheetView workbookViewId="0">
      <selection activeCell="G9" sqref="G9"/>
    </sheetView>
  </sheetViews>
  <sheetFormatPr defaultRowHeight="15"/>
  <cols>
    <col min="1" max="1" width="6" style="129" customWidth="1"/>
    <col min="2" max="2" width="32.85546875" style="100" customWidth="1"/>
    <col min="3" max="10" width="15.7109375" style="100" customWidth="1"/>
    <col min="11" max="11" width="13.140625" style="100" customWidth="1"/>
    <col min="12" max="13" width="15.7109375" style="100" customWidth="1"/>
    <col min="14" max="14" width="9.140625" style="100"/>
    <col min="15" max="15" width="54.42578125" style="100" customWidth="1"/>
    <col min="16" max="16" width="50.28515625" style="100" customWidth="1"/>
    <col min="17" max="18" width="9.140625" style="100"/>
    <col min="19" max="19" width="50.140625" style="100" customWidth="1"/>
    <col min="20" max="20" width="9.140625" style="100"/>
    <col min="21" max="21" width="50.85546875" style="100" customWidth="1"/>
    <col min="22" max="22" width="9.140625" style="100"/>
    <col min="23" max="23" width="49.7109375" style="100" customWidth="1"/>
    <col min="24" max="24" width="33.85546875" style="100" customWidth="1"/>
    <col min="25" max="16384" width="9.140625" style="100"/>
  </cols>
  <sheetData>
    <row r="1" spans="1:24">
      <c r="I1" s="130"/>
      <c r="J1" s="130"/>
      <c r="K1" s="130"/>
    </row>
    <row r="2" spans="1:24">
      <c r="I2" s="100" t="s">
        <v>305</v>
      </c>
    </row>
    <row r="3" spans="1:24">
      <c r="I3" s="100" t="s">
        <v>306</v>
      </c>
    </row>
    <row r="5" spans="1:24">
      <c r="A5" s="224" t="s">
        <v>307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24">
      <c r="A6" s="224" t="s">
        <v>308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8" spans="1:24">
      <c r="A8" s="224" t="s">
        <v>309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24">
      <c r="G9" s="131" t="s">
        <v>407</v>
      </c>
    </row>
    <row r="10" spans="1:24">
      <c r="A10" s="222" t="s">
        <v>2</v>
      </c>
      <c r="B10" s="222" t="s">
        <v>310</v>
      </c>
      <c r="C10" s="222" t="s">
        <v>311</v>
      </c>
      <c r="D10" s="222" t="s">
        <v>312</v>
      </c>
      <c r="E10" s="222"/>
      <c r="F10" s="222"/>
      <c r="G10" s="222"/>
      <c r="H10" s="222"/>
      <c r="I10" s="222"/>
      <c r="J10" s="223"/>
      <c r="K10" s="223"/>
      <c r="L10" s="222"/>
      <c r="M10" s="222" t="s">
        <v>313</v>
      </c>
      <c r="O10" s="222" t="s">
        <v>311</v>
      </c>
      <c r="P10" s="222" t="s">
        <v>312</v>
      </c>
      <c r="Q10" s="222"/>
      <c r="R10" s="222"/>
      <c r="S10" s="222"/>
      <c r="T10" s="222"/>
      <c r="U10" s="222"/>
      <c r="V10" s="223"/>
      <c r="W10" s="223"/>
      <c r="X10" s="222"/>
    </row>
    <row r="11" spans="1:24" ht="185.25">
      <c r="A11" s="222"/>
      <c r="B11" s="222"/>
      <c r="C11" s="222"/>
      <c r="D11" s="132" t="s">
        <v>314</v>
      </c>
      <c r="E11" s="132" t="s">
        <v>315</v>
      </c>
      <c r="F11" s="132" t="s">
        <v>316</v>
      </c>
      <c r="G11" s="132" t="s">
        <v>317</v>
      </c>
      <c r="H11" s="132" t="s">
        <v>318</v>
      </c>
      <c r="I11" s="133" t="s">
        <v>319</v>
      </c>
      <c r="J11" s="132" t="s">
        <v>320</v>
      </c>
      <c r="K11" s="132" t="s">
        <v>321</v>
      </c>
      <c r="L11" s="134" t="s">
        <v>322</v>
      </c>
      <c r="M11" s="222"/>
      <c r="O11" s="222"/>
      <c r="P11" s="132" t="s">
        <v>314</v>
      </c>
      <c r="Q11" s="132" t="s">
        <v>323</v>
      </c>
      <c r="R11" s="132" t="s">
        <v>316</v>
      </c>
      <c r="S11" s="132" t="s">
        <v>317</v>
      </c>
      <c r="T11" s="132" t="s">
        <v>318</v>
      </c>
      <c r="U11" s="133" t="s">
        <v>319</v>
      </c>
      <c r="V11" s="132" t="s">
        <v>320</v>
      </c>
      <c r="W11" s="132" t="s">
        <v>321</v>
      </c>
      <c r="X11" s="134" t="s">
        <v>322</v>
      </c>
    </row>
    <row r="12" spans="1:24">
      <c r="A12" s="135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5">
        <v>10</v>
      </c>
      <c r="K12" s="136" t="s">
        <v>324</v>
      </c>
      <c r="L12" s="135">
        <v>12</v>
      </c>
      <c r="M12" s="135">
        <v>13</v>
      </c>
      <c r="O12" s="135">
        <v>3</v>
      </c>
      <c r="P12" s="135">
        <v>4</v>
      </c>
      <c r="Q12" s="135">
        <v>5</v>
      </c>
      <c r="R12" s="135">
        <v>6</v>
      </c>
      <c r="S12" s="135">
        <v>7</v>
      </c>
      <c r="T12" s="135">
        <v>8</v>
      </c>
      <c r="U12" s="135">
        <v>9</v>
      </c>
      <c r="V12" s="135">
        <v>10</v>
      </c>
      <c r="W12" s="136" t="s">
        <v>324</v>
      </c>
      <c r="X12" s="135">
        <v>12</v>
      </c>
    </row>
    <row r="13" spans="1:24" ht="71.25">
      <c r="A13" s="132" t="s">
        <v>325</v>
      </c>
      <c r="B13" s="137" t="s">
        <v>326</v>
      </c>
      <c r="C13" s="138">
        <f t="shared" ref="C13:L13" si="0">SUM(C14:C15)</f>
        <v>203675.83</v>
      </c>
      <c r="D13" s="138">
        <f t="shared" si="0"/>
        <v>0</v>
      </c>
      <c r="E13" s="138">
        <f t="shared" si="0"/>
        <v>0</v>
      </c>
      <c r="F13" s="138">
        <f t="shared" si="0"/>
        <v>0</v>
      </c>
      <c r="G13" s="138">
        <f t="shared" si="0"/>
        <v>0</v>
      </c>
      <c r="H13" s="138">
        <f t="shared" si="0"/>
        <v>0</v>
      </c>
      <c r="I13" s="138">
        <f t="shared" si="0"/>
        <v>-807.09</v>
      </c>
      <c r="J13" s="138">
        <f t="shared" si="0"/>
        <v>0</v>
      </c>
      <c r="K13" s="138">
        <f t="shared" si="0"/>
        <v>0</v>
      </c>
      <c r="L13" s="138">
        <f t="shared" si="0"/>
        <v>0</v>
      </c>
      <c r="M13" s="138">
        <f t="shared" ref="M13:M25" si="1">SUM(C13:L13)</f>
        <v>202868.74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>
      <c r="A14" s="140" t="s">
        <v>327</v>
      </c>
      <c r="B14" s="141" t="s">
        <v>328</v>
      </c>
      <c r="C14" s="142">
        <v>203675.83</v>
      </c>
      <c r="D14" s="142"/>
      <c r="E14" s="142"/>
      <c r="F14" s="142"/>
      <c r="G14" s="142"/>
      <c r="H14" s="142"/>
      <c r="I14" s="142">
        <v>-807.09</v>
      </c>
      <c r="J14" s="142"/>
      <c r="K14" s="142"/>
      <c r="L14" s="142"/>
      <c r="M14" s="138">
        <f t="shared" si="1"/>
        <v>202868.74</v>
      </c>
      <c r="O14" s="143" t="s">
        <v>329</v>
      </c>
      <c r="P14" s="143" t="s">
        <v>330</v>
      </c>
      <c r="Q14" s="143"/>
      <c r="R14" s="143"/>
      <c r="S14" s="143" t="s">
        <v>331</v>
      </c>
      <c r="T14" s="143"/>
      <c r="U14" s="143" t="s">
        <v>332</v>
      </c>
      <c r="V14" s="143"/>
      <c r="W14" s="143" t="s">
        <v>333</v>
      </c>
      <c r="X14" s="143" t="s">
        <v>334</v>
      </c>
    </row>
    <row r="15" spans="1:24">
      <c r="A15" s="140" t="s">
        <v>335</v>
      </c>
      <c r="B15" s="141" t="s">
        <v>336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38">
        <f t="shared" si="1"/>
        <v>0</v>
      </c>
      <c r="O15" s="143" t="s">
        <v>337</v>
      </c>
      <c r="P15" s="143" t="s">
        <v>338</v>
      </c>
      <c r="Q15" s="143"/>
      <c r="R15" s="143"/>
      <c r="S15" s="143" t="s">
        <v>339</v>
      </c>
      <c r="T15" s="143"/>
      <c r="U15" s="143" t="s">
        <v>340</v>
      </c>
      <c r="V15" s="143"/>
      <c r="W15" s="143" t="s">
        <v>341</v>
      </c>
      <c r="X15" s="143" t="s">
        <v>342</v>
      </c>
    </row>
    <row r="16" spans="1:24" ht="85.5">
      <c r="A16" s="132" t="s">
        <v>343</v>
      </c>
      <c r="B16" s="137" t="s">
        <v>344</v>
      </c>
      <c r="C16" s="138">
        <f t="shared" ref="C16:L16" si="2">SUM(C17:C18)</f>
        <v>580532.65</v>
      </c>
      <c r="D16" s="138">
        <f t="shared" si="2"/>
        <v>42639.5</v>
      </c>
      <c r="E16" s="138">
        <f t="shared" si="2"/>
        <v>0</v>
      </c>
      <c r="F16" s="138">
        <f t="shared" si="2"/>
        <v>0</v>
      </c>
      <c r="G16" s="138">
        <f t="shared" si="2"/>
        <v>0</v>
      </c>
      <c r="H16" s="138">
        <f t="shared" si="2"/>
        <v>0</v>
      </c>
      <c r="I16" s="138">
        <f t="shared" si="2"/>
        <v>-50034.52</v>
      </c>
      <c r="J16" s="138">
        <f t="shared" si="2"/>
        <v>0</v>
      </c>
      <c r="K16" s="138">
        <f t="shared" si="2"/>
        <v>0</v>
      </c>
      <c r="L16" s="138">
        <f t="shared" si="2"/>
        <v>0</v>
      </c>
      <c r="M16" s="138">
        <f t="shared" si="1"/>
        <v>573137.63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8"/>
    </row>
    <row r="17" spans="1:25">
      <c r="A17" s="140" t="s">
        <v>345</v>
      </c>
      <c r="B17" s="141" t="s">
        <v>328</v>
      </c>
      <c r="C17" s="142">
        <v>580532.65</v>
      </c>
      <c r="D17" s="142">
        <v>438.8</v>
      </c>
      <c r="E17" s="142"/>
      <c r="F17" s="142"/>
      <c r="G17" s="142"/>
      <c r="H17" s="142"/>
      <c r="I17" s="142">
        <v>-7833.82</v>
      </c>
      <c r="J17" s="142"/>
      <c r="K17" s="142"/>
      <c r="L17" s="142"/>
      <c r="M17" s="138">
        <f t="shared" si="1"/>
        <v>573137.63000000012</v>
      </c>
      <c r="O17" s="143" t="s">
        <v>346</v>
      </c>
      <c r="P17" s="143" t="s">
        <v>347</v>
      </c>
      <c r="Q17" s="143"/>
      <c r="R17" s="143"/>
      <c r="S17" s="143" t="s">
        <v>348</v>
      </c>
      <c r="T17" s="143"/>
      <c r="U17" s="143" t="s">
        <v>349</v>
      </c>
      <c r="V17" s="143"/>
      <c r="W17" s="143" t="s">
        <v>350</v>
      </c>
      <c r="X17" s="143" t="s">
        <v>351</v>
      </c>
    </row>
    <row r="18" spans="1:25">
      <c r="A18" s="140" t="s">
        <v>352</v>
      </c>
      <c r="B18" s="141" t="s">
        <v>336</v>
      </c>
      <c r="C18" s="142">
        <v>0</v>
      </c>
      <c r="D18" s="142">
        <v>42200.7</v>
      </c>
      <c r="E18" s="142"/>
      <c r="F18" s="142"/>
      <c r="G18" s="142"/>
      <c r="H18" s="142"/>
      <c r="I18" s="142">
        <v>-42200.7</v>
      </c>
      <c r="J18" s="142"/>
      <c r="K18" s="142"/>
      <c r="L18" s="142"/>
      <c r="M18" s="138">
        <f t="shared" si="1"/>
        <v>0</v>
      </c>
      <c r="O18" s="143" t="s">
        <v>353</v>
      </c>
      <c r="P18" s="143" t="s">
        <v>354</v>
      </c>
      <c r="Q18" s="143"/>
      <c r="R18" s="143"/>
      <c r="S18" s="143" t="s">
        <v>355</v>
      </c>
      <c r="T18" s="143"/>
      <c r="U18" s="143" t="s">
        <v>356</v>
      </c>
      <c r="V18" s="143"/>
      <c r="W18" s="143" t="s">
        <v>357</v>
      </c>
      <c r="X18" s="143" t="s">
        <v>358</v>
      </c>
    </row>
    <row r="19" spans="1:25" ht="114">
      <c r="A19" s="132" t="s">
        <v>359</v>
      </c>
      <c r="B19" s="137" t="s">
        <v>360</v>
      </c>
      <c r="C19" s="138">
        <f t="shared" ref="C19:L19" si="3">SUM(C20:C21)</f>
        <v>237717.19</v>
      </c>
      <c r="D19" s="138">
        <f t="shared" si="3"/>
        <v>150</v>
      </c>
      <c r="E19" s="138">
        <f t="shared" si="3"/>
        <v>0</v>
      </c>
      <c r="F19" s="138">
        <f t="shared" si="3"/>
        <v>0</v>
      </c>
      <c r="G19" s="138">
        <f t="shared" si="3"/>
        <v>0</v>
      </c>
      <c r="H19" s="138">
        <f t="shared" si="3"/>
        <v>0</v>
      </c>
      <c r="I19" s="138">
        <f t="shared" si="3"/>
        <v>-669.78</v>
      </c>
      <c r="J19" s="138">
        <f>SUM(J20:J21)</f>
        <v>0</v>
      </c>
      <c r="K19" s="138">
        <f t="shared" si="3"/>
        <v>0</v>
      </c>
      <c r="L19" s="138">
        <f t="shared" si="3"/>
        <v>0</v>
      </c>
      <c r="M19" s="138">
        <f t="shared" si="1"/>
        <v>237197.41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8"/>
    </row>
    <row r="20" spans="1:25" ht="15" customHeight="1">
      <c r="A20" s="140" t="s">
        <v>361</v>
      </c>
      <c r="B20" s="141" t="s">
        <v>328</v>
      </c>
      <c r="C20" s="142">
        <v>237717.19</v>
      </c>
      <c r="D20" s="142">
        <v>0</v>
      </c>
      <c r="E20" s="142">
        <v>150</v>
      </c>
      <c r="F20" s="142"/>
      <c r="G20" s="142"/>
      <c r="H20" s="142"/>
      <c r="I20" s="142">
        <v>-669.78</v>
      </c>
      <c r="J20" s="142"/>
      <c r="K20" s="142"/>
      <c r="L20" s="142"/>
      <c r="M20" s="138">
        <f t="shared" si="1"/>
        <v>237197.41</v>
      </c>
      <c r="O20" s="143" t="s">
        <v>362</v>
      </c>
      <c r="P20" s="143" t="s">
        <v>363</v>
      </c>
      <c r="Q20" s="143"/>
      <c r="R20" s="143"/>
      <c r="S20" s="143" t="s">
        <v>364</v>
      </c>
      <c r="T20" s="143"/>
      <c r="U20" s="143" t="s">
        <v>365</v>
      </c>
      <c r="V20" s="143"/>
      <c r="W20" s="143" t="s">
        <v>366</v>
      </c>
      <c r="X20" s="143" t="s">
        <v>367</v>
      </c>
    </row>
    <row r="21" spans="1:25">
      <c r="A21" s="140" t="s">
        <v>368</v>
      </c>
      <c r="B21" s="141" t="s">
        <v>336</v>
      </c>
      <c r="C21" s="142">
        <v>0</v>
      </c>
      <c r="D21" s="142">
        <v>150</v>
      </c>
      <c r="E21" s="142">
        <v>-150</v>
      </c>
      <c r="F21" s="142"/>
      <c r="G21" s="142"/>
      <c r="H21" s="142"/>
      <c r="I21" s="142">
        <v>0</v>
      </c>
      <c r="J21" s="142"/>
      <c r="K21" s="142"/>
      <c r="L21" s="142"/>
      <c r="M21" s="138">
        <f t="shared" si="1"/>
        <v>0</v>
      </c>
      <c r="O21" s="143" t="s">
        <v>369</v>
      </c>
      <c r="P21" s="143" t="s">
        <v>370</v>
      </c>
      <c r="Q21" s="143"/>
      <c r="R21" s="143"/>
      <c r="S21" s="143" t="s">
        <v>371</v>
      </c>
      <c r="T21" s="143"/>
      <c r="U21" s="143" t="s">
        <v>372</v>
      </c>
      <c r="V21" s="143"/>
      <c r="W21" s="143" t="s">
        <v>373</v>
      </c>
      <c r="X21" s="143" t="s">
        <v>374</v>
      </c>
    </row>
    <row r="22" spans="1:25">
      <c r="A22" s="132" t="s">
        <v>375</v>
      </c>
      <c r="B22" s="137" t="s">
        <v>376</v>
      </c>
      <c r="C22" s="138">
        <f t="shared" ref="C22:L22" si="4">SUM(C23:C24)</f>
        <v>6269.15</v>
      </c>
      <c r="D22" s="138">
        <f t="shared" si="4"/>
        <v>0</v>
      </c>
      <c r="E22" s="138">
        <f>SUM(E23:E24)</f>
        <v>0</v>
      </c>
      <c r="F22" s="138">
        <f t="shared" si="4"/>
        <v>0</v>
      </c>
      <c r="G22" s="138">
        <f t="shared" si="4"/>
        <v>0</v>
      </c>
      <c r="H22" s="138">
        <f t="shared" si="4"/>
        <v>0</v>
      </c>
      <c r="I22" s="138">
        <f t="shared" si="4"/>
        <v>-94.339999999999989</v>
      </c>
      <c r="J22" s="138">
        <f>SUM(J23:J24)</f>
        <v>0</v>
      </c>
      <c r="K22" s="138">
        <f t="shared" si="4"/>
        <v>0</v>
      </c>
      <c r="L22" s="138">
        <f t="shared" si="4"/>
        <v>0</v>
      </c>
      <c r="M22" s="138">
        <f t="shared" si="1"/>
        <v>6174.8099999999995</v>
      </c>
      <c r="O22" s="139"/>
      <c r="P22" s="139"/>
      <c r="Q22" s="139"/>
      <c r="R22" s="139"/>
      <c r="S22" s="139"/>
      <c r="T22" s="139"/>
      <c r="U22" s="139"/>
      <c r="V22" s="139"/>
      <c r="W22" s="139"/>
      <c r="X22" s="138"/>
    </row>
    <row r="23" spans="1:25">
      <c r="A23" s="140" t="s">
        <v>377</v>
      </c>
      <c r="B23" s="141" t="s">
        <v>328</v>
      </c>
      <c r="C23" s="142">
        <v>5890.32</v>
      </c>
      <c r="D23" s="142">
        <v>0</v>
      </c>
      <c r="E23" s="142">
        <v>0</v>
      </c>
      <c r="F23" s="142"/>
      <c r="G23" s="142"/>
      <c r="H23" s="142"/>
      <c r="I23" s="142">
        <v>-94.339999999999989</v>
      </c>
      <c r="J23" s="142"/>
      <c r="K23" s="142"/>
      <c r="L23" s="142"/>
      <c r="M23" s="138">
        <f t="shared" si="1"/>
        <v>5795.98</v>
      </c>
      <c r="O23" s="143" t="s">
        <v>378</v>
      </c>
      <c r="P23" s="143" t="s">
        <v>379</v>
      </c>
      <c r="Q23" s="143"/>
      <c r="R23" s="143"/>
      <c r="S23" s="143" t="s">
        <v>380</v>
      </c>
      <c r="T23" s="143"/>
      <c r="U23" s="143" t="s">
        <v>381</v>
      </c>
      <c r="V23" s="143"/>
      <c r="W23" s="143" t="s">
        <v>382</v>
      </c>
      <c r="X23" s="143" t="s">
        <v>383</v>
      </c>
    </row>
    <row r="24" spans="1:25">
      <c r="A24" s="140" t="s">
        <v>384</v>
      </c>
      <c r="B24" s="141" t="s">
        <v>336</v>
      </c>
      <c r="C24" s="142">
        <v>378.83</v>
      </c>
      <c r="D24" s="142">
        <v>0</v>
      </c>
      <c r="E24" s="142">
        <v>0</v>
      </c>
      <c r="F24" s="142"/>
      <c r="G24" s="142"/>
      <c r="H24" s="142"/>
      <c r="I24" s="142"/>
      <c r="J24" s="142"/>
      <c r="K24" s="142"/>
      <c r="L24" s="142"/>
      <c r="M24" s="138">
        <f t="shared" si="1"/>
        <v>378.83</v>
      </c>
      <c r="O24" s="143" t="s">
        <v>385</v>
      </c>
      <c r="P24" s="143" t="s">
        <v>386</v>
      </c>
      <c r="Q24" s="143"/>
      <c r="R24" s="143"/>
      <c r="S24" s="143" t="s">
        <v>387</v>
      </c>
      <c r="T24" s="143"/>
      <c r="U24" s="143" t="s">
        <v>388</v>
      </c>
      <c r="V24" s="143"/>
      <c r="W24" s="143" t="s">
        <v>389</v>
      </c>
      <c r="X24" s="143" t="s">
        <v>390</v>
      </c>
    </row>
    <row r="25" spans="1:25">
      <c r="A25" s="132" t="s">
        <v>391</v>
      </c>
      <c r="B25" s="137" t="s">
        <v>392</v>
      </c>
      <c r="C25" s="144">
        <f t="shared" ref="C25:L25" si="5">SUM(C13,C16,C19,C22)</f>
        <v>1028194.82</v>
      </c>
      <c r="D25" s="144">
        <f t="shared" si="5"/>
        <v>42789.5</v>
      </c>
      <c r="E25" s="144">
        <f t="shared" si="5"/>
        <v>0</v>
      </c>
      <c r="F25" s="144">
        <f t="shared" si="5"/>
        <v>0</v>
      </c>
      <c r="G25" s="144">
        <f t="shared" si="5"/>
        <v>0</v>
      </c>
      <c r="H25" s="144">
        <f t="shared" si="5"/>
        <v>0</v>
      </c>
      <c r="I25" s="144">
        <f t="shared" si="5"/>
        <v>-51605.729999999989</v>
      </c>
      <c r="J25" s="144">
        <f t="shared" si="5"/>
        <v>0</v>
      </c>
      <c r="K25" s="144">
        <f t="shared" si="5"/>
        <v>0</v>
      </c>
      <c r="L25" s="144">
        <f t="shared" si="5"/>
        <v>0</v>
      </c>
      <c r="M25" s="144">
        <f t="shared" si="1"/>
        <v>1019378.5899999999</v>
      </c>
      <c r="O25" s="139"/>
      <c r="P25" s="139"/>
      <c r="Q25" s="139"/>
      <c r="R25" s="139"/>
      <c r="S25" s="139"/>
      <c r="T25" s="139"/>
      <c r="U25" s="139"/>
      <c r="V25" s="139"/>
      <c r="W25" s="139"/>
      <c r="X25" s="144"/>
    </row>
    <row r="26" spans="1:25">
      <c r="A26" s="145" t="s">
        <v>393</v>
      </c>
    </row>
    <row r="27" spans="1:25" customFormat="1" ht="15" customHeight="1">
      <c r="A27" s="146"/>
      <c r="B27" s="146"/>
      <c r="C27" s="146"/>
      <c r="D27" s="146"/>
      <c r="E27" s="146"/>
    </row>
    <row r="28" spans="1:25" customFormat="1" ht="15" customHeight="1">
      <c r="A28" s="146"/>
      <c r="B28" s="146"/>
      <c r="C28" s="146"/>
      <c r="D28" s="146"/>
      <c r="E28" s="146"/>
      <c r="Y28" s="90"/>
    </row>
    <row r="29" spans="1:25" customFormat="1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Y29" s="90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" right="0" top="0.35433070866141736" bottom="0" header="0.31496062992125984" footer="0.31496062992125984"/>
  <pageSetup paperSize="9" scale="6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 pazyma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ryryryry</dc:creator>
  <cp:lastModifiedBy>ryryryry</cp:lastModifiedBy>
  <cp:lastPrinted>2020-04-21T07:37:50Z</cp:lastPrinted>
  <dcterms:created xsi:type="dcterms:W3CDTF">2009-07-20T14:30:53Z</dcterms:created>
  <dcterms:modified xsi:type="dcterms:W3CDTF">2020-05-13T12:23:16Z</dcterms:modified>
</cp:coreProperties>
</file>