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ryryryry\Desktop\Finansiniu ataskaitu rinkinys 2021 03 31\"/>
    </mc:Choice>
  </mc:AlternateContent>
  <xr:revisionPtr revIDLastSave="0" documentId="13_ncr:1_{2D4F8956-77BD-4693-AC78-C578075766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BA" sheetId="4" r:id="rId1"/>
    <sheet name="VRA" sheetId="5" r:id="rId2"/>
    <sheet name="FS" sheetId="6" r:id="rId3"/>
  </sheets>
  <definedNames>
    <definedName name="_xlnm.Print_Titles" localSheetId="0">FBA!$19:$19</definedName>
  </definedNames>
  <calcPr calcId="181029"/>
</workbook>
</file>

<file path=xl/calcChain.xml><?xml version="1.0" encoding="utf-8"?>
<calcChain xmlns="http://schemas.openxmlformats.org/spreadsheetml/2006/main">
  <c r="I43" i="5" l="1"/>
  <c r="H43" i="5"/>
  <c r="I27" i="5"/>
  <c r="H27" i="5"/>
  <c r="I24" i="5"/>
  <c r="H24" i="5"/>
  <c r="I18" i="5"/>
  <c r="H18" i="5"/>
  <c r="H17" i="5" l="1"/>
  <c r="H42" i="5" s="1"/>
  <c r="H50" i="5" s="1"/>
  <c r="H52" i="5" s="1"/>
  <c r="I17" i="5"/>
  <c r="I42" i="5" s="1"/>
  <c r="I50" i="5" s="1"/>
  <c r="I52" i="5" s="1"/>
  <c r="M24" i="6"/>
  <c r="M23" i="6"/>
  <c r="L22" i="6"/>
  <c r="K22" i="6"/>
  <c r="J22" i="6"/>
  <c r="I22" i="6"/>
  <c r="H22" i="6"/>
  <c r="G22" i="6"/>
  <c r="F22" i="6"/>
  <c r="E22" i="6"/>
  <c r="D22" i="6"/>
  <c r="C22" i="6"/>
  <c r="M22" i="6" s="1"/>
  <c r="M21" i="6"/>
  <c r="M20" i="6"/>
  <c r="L19" i="6"/>
  <c r="K19" i="6"/>
  <c r="J19" i="6"/>
  <c r="I19" i="6"/>
  <c r="H19" i="6"/>
  <c r="G19" i="6"/>
  <c r="F19" i="6"/>
  <c r="E19" i="6"/>
  <c r="D19" i="6"/>
  <c r="C19" i="6"/>
  <c r="M19" i="6" s="1"/>
  <c r="M18" i="6"/>
  <c r="M17" i="6"/>
  <c r="L16" i="6"/>
  <c r="K16" i="6"/>
  <c r="J16" i="6"/>
  <c r="I16" i="6"/>
  <c r="H16" i="6"/>
  <c r="G16" i="6"/>
  <c r="F16" i="6"/>
  <c r="E16" i="6"/>
  <c r="M16" i="6" s="1"/>
  <c r="D16" i="6"/>
  <c r="C16" i="6"/>
  <c r="M15" i="6"/>
  <c r="M14" i="6"/>
  <c r="L13" i="6"/>
  <c r="L25" i="6" s="1"/>
  <c r="K13" i="6"/>
  <c r="K25" i="6" s="1"/>
  <c r="J13" i="6"/>
  <c r="J25" i="6" s="1"/>
  <c r="I13" i="6"/>
  <c r="I25" i="6" s="1"/>
  <c r="H13" i="6"/>
  <c r="H25" i="6" s="1"/>
  <c r="G13" i="6"/>
  <c r="G25" i="6" s="1"/>
  <c r="F13" i="6"/>
  <c r="F25" i="6" s="1"/>
  <c r="E13" i="6"/>
  <c r="E25" i="6" s="1"/>
  <c r="D13" i="6"/>
  <c r="D25" i="6" s="1"/>
  <c r="C13" i="6"/>
  <c r="M13" i="6" s="1"/>
  <c r="G42" i="4"/>
  <c r="G49" i="4"/>
  <c r="G21" i="4"/>
  <c r="G27" i="4"/>
  <c r="F21" i="4"/>
  <c r="F20" i="4" s="1"/>
  <c r="F27" i="4"/>
  <c r="F42" i="4"/>
  <c r="F41" i="4"/>
  <c r="F49" i="4"/>
  <c r="G59" i="4"/>
  <c r="G65" i="4"/>
  <c r="G75" i="4"/>
  <c r="G69" i="4" s="1"/>
  <c r="G64" i="4" s="1"/>
  <c r="G86" i="4"/>
  <c r="G84" i="4" s="1"/>
  <c r="G90" i="4"/>
  <c r="F59" i="4"/>
  <c r="F65" i="4"/>
  <c r="F75" i="4"/>
  <c r="F69" i="4" s="1"/>
  <c r="F64" i="4" s="1"/>
  <c r="F86" i="4"/>
  <c r="F90" i="4"/>
  <c r="C25" i="6" l="1"/>
  <c r="M25" i="6" s="1"/>
  <c r="F58" i="4"/>
  <c r="F84" i="4"/>
  <c r="G20" i="4"/>
  <c r="G41" i="4"/>
  <c r="G94" i="4"/>
  <c r="F94" i="4"/>
  <c r="G5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19" authorId="0" shapeId="0" xr:uid="{A5FC3621-A32A-4EE5-A18F-AEDE9F289908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0" authorId="0" shapeId="0" xr:uid="{F969C38E-749C-49E1-99CC-844DF4C6FA48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1" authorId="0" shapeId="0" xr:uid="{90A1C2DA-85A8-4032-A56E-A4C33C4ED2BD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2" authorId="0" shapeId="0" xr:uid="{B45A6B3F-DB04-4FCC-ADEF-44AF3BD3F301}">
      <text>
        <r>
          <rPr>
            <sz val="9"/>
            <color indexed="81"/>
            <rFont val="Tahoma"/>
            <charset val="1"/>
          </rPr>
          <t>#03_2_I26#</t>
        </r>
      </text>
    </comment>
    <comment ref="H28" authorId="0" shapeId="0" xr:uid="{EE8C0D8C-F5E6-44F9-B051-BC90DB560A04}">
      <text>
        <r>
          <rPr>
            <sz val="9"/>
            <color indexed="81"/>
            <rFont val="Tahoma"/>
            <charset val="1"/>
          </rPr>
          <t>#03_2_I32#</t>
        </r>
      </text>
    </comment>
    <comment ref="H29" authorId="0" shapeId="0" xr:uid="{1001E696-4BAF-487C-B543-4930431A96AE}">
      <text>
        <r>
          <rPr>
            <sz val="9"/>
            <color indexed="81"/>
            <rFont val="Tahoma"/>
            <charset val="1"/>
          </rPr>
          <t>#03_2_I33#</t>
        </r>
      </text>
    </comment>
    <comment ref="H30" authorId="0" shapeId="0" xr:uid="{285F5FA2-9335-42F8-A299-15381427101D}">
      <text>
        <r>
          <rPr>
            <sz val="9"/>
            <color indexed="81"/>
            <rFont val="Tahoma"/>
            <charset val="1"/>
          </rPr>
          <t>#03_2_I34#</t>
        </r>
      </text>
    </comment>
    <comment ref="H31" authorId="0" shapeId="0" xr:uid="{E381CC17-A42A-4182-A0A5-A04165750105}">
      <text>
        <r>
          <rPr>
            <sz val="9"/>
            <color indexed="81"/>
            <rFont val="Tahoma"/>
            <charset val="1"/>
          </rPr>
          <t>#03_2_I35#</t>
        </r>
      </text>
    </comment>
    <comment ref="H32" authorId="0" shapeId="0" xr:uid="{33AE7CD9-6D7F-491E-8B8E-04CD54385AB9}">
      <text>
        <r>
          <rPr>
            <sz val="9"/>
            <color indexed="81"/>
            <rFont val="Tahoma"/>
            <charset val="1"/>
          </rPr>
          <t>#03_2_I36#</t>
        </r>
      </text>
    </comment>
    <comment ref="H33" authorId="0" shapeId="0" xr:uid="{95C6075A-A7D8-4B49-B403-8A25D5D094D6}">
      <text>
        <r>
          <rPr>
            <sz val="9"/>
            <color indexed="81"/>
            <rFont val="Tahoma"/>
            <charset val="1"/>
          </rPr>
          <t>#03_2_I37#</t>
        </r>
      </text>
    </comment>
    <comment ref="H34" authorId="0" shapeId="0" xr:uid="{07C3FF9D-F14B-445E-A46F-0CA2E0ECD80B}">
      <text>
        <r>
          <rPr>
            <sz val="9"/>
            <color indexed="81"/>
            <rFont val="Tahoma"/>
            <charset val="1"/>
          </rPr>
          <t>#03_2_I38#</t>
        </r>
      </text>
    </comment>
    <comment ref="H35" authorId="0" shapeId="0" xr:uid="{FF32DE5F-8498-4491-B531-BB3CB0F66055}">
      <text>
        <r>
          <rPr>
            <sz val="9"/>
            <color indexed="81"/>
            <rFont val="Tahoma"/>
            <charset val="1"/>
          </rPr>
          <t>#03_2_I39#</t>
        </r>
      </text>
    </comment>
    <comment ref="H36" authorId="0" shapeId="0" xr:uid="{B4161A15-3404-4E27-889C-44CF0635765F}">
      <text>
        <r>
          <rPr>
            <sz val="9"/>
            <color indexed="81"/>
            <rFont val="Tahoma"/>
            <charset val="1"/>
          </rPr>
          <t>#03_2_I40#</t>
        </r>
      </text>
    </comment>
    <comment ref="H37" authorId="0" shapeId="0" xr:uid="{AFA1EE9C-560B-471C-908A-57E243B1CDD2}">
      <text>
        <r>
          <rPr>
            <sz val="9"/>
            <color indexed="81"/>
            <rFont val="Tahoma"/>
            <charset val="1"/>
          </rPr>
          <t>#03_2_I41#</t>
        </r>
      </text>
    </comment>
    <comment ref="H38" authorId="0" shapeId="0" xr:uid="{D0AF2402-FE85-4586-9D9E-DB28B89E2880}">
      <text>
        <r>
          <rPr>
            <sz val="9"/>
            <color indexed="81"/>
            <rFont val="Tahoma"/>
            <charset val="1"/>
          </rPr>
          <t>#03_2_I42#</t>
        </r>
      </text>
    </comment>
    <comment ref="H39" authorId="0" shapeId="0" xr:uid="{FF2A578D-2708-4544-B1F6-EC5900A28E65}">
      <text>
        <r>
          <rPr>
            <sz val="9"/>
            <color indexed="81"/>
            <rFont val="Tahoma"/>
            <charset val="1"/>
          </rPr>
          <t>#03_2_I43#</t>
        </r>
      </text>
    </comment>
    <comment ref="H40" authorId="0" shapeId="0" xr:uid="{94A4B58C-5751-40C5-95F5-11959C8A5A18}">
      <text>
        <r>
          <rPr>
            <sz val="9"/>
            <color indexed="81"/>
            <rFont val="Tahoma"/>
            <charset val="1"/>
          </rPr>
          <t>#03_2_I44#</t>
        </r>
      </text>
    </comment>
    <comment ref="H41" authorId="0" shapeId="0" xr:uid="{9790B3DC-583D-4F7C-9B3F-0CA79BB13D7C}">
      <text>
        <r>
          <rPr>
            <sz val="9"/>
            <color indexed="81"/>
            <rFont val="Tahoma"/>
            <charset val="1"/>
          </rPr>
          <t>#03_2_I45#</t>
        </r>
      </text>
    </comment>
    <comment ref="H49" authorId="0" shapeId="0" xr:uid="{CFCA5661-CDCB-47A6-9E6C-3E1A16559B9D}">
      <text>
        <r>
          <rPr>
            <sz val="9"/>
            <color indexed="81"/>
            <rFont val="Tahoma"/>
            <charset val="1"/>
          </rPr>
          <t>#03_2_I53#</t>
        </r>
      </text>
    </comment>
    <comment ref="H51" authorId="0" shapeId="0" xr:uid="{25C6AB13-903E-4589-A9A3-66D9DE33A432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C79085CF-74CF-4A93-9EB0-6B9F40242A72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D1A9B133-B0C1-45B5-B1DC-306832F9E766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5AA2B0A0-896D-4C3B-9CFB-FDCE06DB5685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E5864ACC-A403-481F-9C39-470F4048629C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78071341-9684-4448-ADAF-8FC5639C07AF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A6FB6774-E7F1-41A5-888B-ACCE05B54F21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088D8DF4-C7BC-47F2-B8A6-1981E183C91D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E26E2EA7-7FAF-4A39-A749-D30FB3E61875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A94EB847-E4B7-4D78-8B90-3481F2007438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21B1725E-38DA-4748-958C-5FD32C9D8C8F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F146D85A-64D8-43EC-A2B3-C6157DEB6512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 shapeId="0" xr:uid="{926BC1FA-2C17-4EAE-82C6-8B43D8F16956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 shapeId="0" xr:uid="{067AB88D-897E-4835-8197-C89D849336EB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 shapeId="0" xr:uid="{2413C7AE-561A-4E45-8364-DFDBCE135FE4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 xr:uid="{459A7CDB-0A80-4E6D-B769-AAA0CE8EA40C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 shapeId="0" xr:uid="{BFC61C46-E066-48B9-9823-B7D31CF4930B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 shapeId="0" xr:uid="{1C1E941E-7E82-4637-9CE4-8B84259613BD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 shapeId="0" xr:uid="{D25D05F4-C893-45F5-87AC-B5A4BA5118A4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 xr:uid="{61A944D7-B0C6-400D-BF68-D9FBB8A670F6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 xr:uid="{9A05DC16-4CDE-4F8B-981C-6A51247CAABA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 xr:uid="{AC0F0787-60CC-4C1A-92FE-19DF4BC54169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 shapeId="0" xr:uid="{0349AE91-E5D0-4587-B9ED-20E2C54B8CFA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 xr:uid="{F91AEF5E-6188-4147-832C-30172E4E71C1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 shapeId="0" xr:uid="{214DA251-F41B-41FB-9EB5-76CCB5409631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 xr:uid="{C22B5644-3BB2-4D84-98A1-022E24180022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 xr:uid="{A6FBBDB2-F722-43E5-924A-8D064570D19E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 xr:uid="{002024F7-5E26-4E5A-95C9-BDA6A1AB44D0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 xr:uid="{471D989E-A8A7-421E-B7FA-C09CBD1BF3B3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 shapeId="0" xr:uid="{29468F4D-0022-4ED1-987D-9291FD0317A5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 shapeId="0" xr:uid="{C9A21DC4-9FC0-4B47-BF75-2A5F2BAD40C6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 shapeId="0" xr:uid="{702BD221-AABA-4789-B9CD-ED272E98FB1C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 shapeId="0" xr:uid="{2AF5274A-023C-4F20-9B55-F18D804D5408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 shapeId="0" xr:uid="{64D7E27A-9AB3-4DA8-8594-116294F615EF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 shapeId="0" xr:uid="{37C7CAC1-B33C-4765-9E33-EF0AE2E234B6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 shapeId="0" xr:uid="{B4DDD78C-FD89-4FFC-A71B-4430D56381A0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 shapeId="0" xr:uid="{2E9EACED-C5FE-41B3-A8F9-7010F236BE1D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 xr:uid="{5FDF731C-2F47-4973-9C0B-433984B1E9E8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 xr:uid="{37E550F1-FC8B-4DFF-BE90-1E2980FE7DFA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 xr:uid="{D3F0E536-3FF1-43BE-86AD-01235ABE7B19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 shapeId="0" xr:uid="{85122987-EFA4-4DF9-8449-AE3BF477B5E3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 xr:uid="{D1126EE8-0D35-4D45-84D9-0213357212E5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 shapeId="0" xr:uid="{0FCC7C35-FB12-488E-934A-96E9E9D54F77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 xr:uid="{380BFE75-2291-4120-A757-145CD26ED8B2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 xr:uid="{5A15307C-078A-413A-BB44-AE684361D37A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 xr:uid="{339851A1-B004-4910-88BE-0B3193BCAE1A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 xr:uid="{32FE9123-66AE-4A95-9B3E-FE66B92C04C5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 shapeId="0" xr:uid="{58C37571-96FA-426F-950B-CA43406BFA17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 shapeId="0" xr:uid="{65CB0F69-9CF4-4C91-A1A3-922D0B616830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 xr:uid="{49D706B8-3611-40B6-A040-15B570851C7D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 shapeId="0" xr:uid="{A7F169F6-EF40-4931-A479-C07E8968854B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 shapeId="0" xr:uid="{7DC77006-8BB3-4773-8D62-A2B6D1EAA25E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 shapeId="0" xr:uid="{96ECA2AB-1040-4833-8BE6-451D4154C5AE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 shapeId="0" xr:uid="{7E5C5E65-AA1B-4CEA-BD5C-F48B4AAE0C5D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 shapeId="0" xr:uid="{157A0176-DAC3-41D4-B02C-F44D711CCD08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 xr:uid="{F6632C5A-949C-443C-BE12-39ADA58D571B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 xr:uid="{CB802F68-DD98-4752-AB8D-85330674C90C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 xr:uid="{332D5A6F-C768-4CE4-A25C-2576CF924358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 shapeId="0" xr:uid="{01F8680F-1F33-4D58-A67B-5265AD119318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 xr:uid="{FB8D122D-E935-4202-B19C-506A217BB197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 xr:uid="{ACEEEA0B-F524-4330-8C06-6FF9E7E0B40C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 xr:uid="{E75F8CDA-2B2C-44B8-A3EC-6B66A05A7A0D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 xr:uid="{330F483E-6195-4C2C-9468-6658053801AF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 xr:uid="{F9B86E9A-E660-4A80-8F2E-AF323A5EE531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 xr:uid="{7AF24967-FB06-4D7C-B42C-644D3CD0796D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 shapeId="0" xr:uid="{C1E6D890-F497-4A37-B2EB-473BC9350845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 shapeId="0" xr:uid="{FD3C69AB-EA7D-4DE9-927A-0AAD7A44506B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 shapeId="0" xr:uid="{74FFBA1C-B086-4D2E-BF49-F41456B85789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 shapeId="0" xr:uid="{B547BCB2-66AD-4F57-92D7-01A75CC8FA7A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 shapeId="0" xr:uid="{336EF6CC-1D0A-471D-97BF-32F54BFDED21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 xr:uid="{BF880BB0-5136-4028-8483-1C074CD01E6A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 shapeId="0" xr:uid="{FEE8C7D3-862E-482B-8D01-CFC41D840CA1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 shapeId="0" xr:uid="{8CCB6A82-9651-4BE2-AFA9-92E1FE3E8198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<sst xmlns="http://schemas.openxmlformats.org/spreadsheetml/2006/main" count="524" uniqueCount="410">
  <si>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</si>
  <si>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</si>
  <si>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</si>
  <si>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</si>
  <si>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</si>
  <si>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</si>
  <si>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</si>
  <si>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</si>
  <si>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</si>
  <si>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</si>
  <si>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</si>
  <si>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</si>
  <si>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</si>
  <si>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</si>
  <si>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</si>
  <si>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</si>
  <si>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</si>
  <si>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</si>
  <si>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</si>
  <si>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</si>
  <si>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</si>
  <si>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</si>
  <si>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</si>
  <si>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</si>
  <si>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</si>
  <si>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</si>
  <si>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</si>
  <si>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</si>
  <si>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</si>
  <si>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</si>
  <si>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</si>
  <si>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</si>
  <si>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</si>
  <si>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</si>
  <si>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</si>
  <si>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</si>
  <si>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</si>
  <si>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</si>
  <si>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</si>
  <si>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</si>
  <si>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</si>
  <si>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</si>
  <si>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</si>
  <si>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</si>
  <si>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</si>
  <si>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</si>
  <si>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</si>
  <si>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</si>
  <si>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</si>
  <si>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</si>
  <si>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</si>
  <si>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</si>
  <si>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</si>
  <si>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</si>
  <si>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</si>
  <si>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</si>
  <si>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</si>
  <si>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</si>
  <si>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</si>
  <si>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</si>
  <si>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</si>
  <si>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</si>
  <si>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</si>
  <si>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</si>
  <si>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</si>
  <si>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</si>
  <si>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</si>
  <si>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</si>
  <si>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</si>
  <si>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</si>
  <si>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</si>
  <si>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</si>
  <si>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</si>
  <si>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</si>
  <si>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</si>
  <si>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</si>
  <si>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</si>
  <si>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</si>
  <si>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</si>
  <si>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</si>
  <si>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</si>
  <si>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</si>
  <si>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</si>
  <si>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</si>
  <si>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</si>
  <si>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</si>
  <si>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</si>
  <si>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</si>
  <si>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</si>
  <si>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</si>
  <si>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</si>
  <si>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</si>
  <si>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</si>
  <si>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</si>
  <si>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</si>
  <si>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</si>
  <si>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</si>
  <si>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</si>
  <si>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</si>
  <si>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</si>
  <si>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</si>
  <si>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</si>
  <si>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</si>
  <si>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</si>
  <si>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</si>
  <si>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</si>
  <si>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</si>
  <si>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</si>
  <si>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</si>
  <si>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</si>
  <si>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</si>
  <si>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</si>
  <si>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</si>
  <si>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</si>
  <si>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</si>
  <si>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</si>
  <si>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</si>
  <si>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</si>
  <si>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</si>
  <si>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</si>
  <si>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</si>
  <si>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</si>
  <si>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</si>
  <si>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</si>
  <si>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</si>
  <si>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</si>
  <si>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</si>
  <si>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</si>
  <si>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</si>
  <si>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</si>
  <si>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</si>
  <si>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</si>
  <si>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</si>
  <si>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</si>
  <si>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</si>
  <si>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</si>
  <si>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</si>
  <si>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</si>
  <si>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</si>
  <si>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</si>
  <si>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</si>
  <si>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</si>
  <si>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</si>
  <si>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</si>
  <si>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</si>
  <si>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</si>
  <si>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</si>
  <si>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</si>
  <si>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</si>
  <si>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</si>
  <si>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</si>
  <si>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</si>
  <si>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</si>
  <si>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</si>
  <si>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</si>
  <si>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</si>
  <si>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</si>
  <si>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</si>
  <si>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</si>
  <si>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</si>
  <si>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</si>
  <si>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</si>
  <si>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</si>
  <si>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</si>
  <si>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</si>
  <si>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</si>
  <si>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</si>
  <si>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</si>
  <si>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</si>
  <si>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</si>
  <si>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</si>
  <si>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</si>
  <si>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</si>
  <si>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</si>
  <si>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</si>
  <si>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</si>
  <si>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</si>
  <si>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</si>
  <si>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</si>
  <si>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</si>
  <si>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</si>
  <si>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</si>
  <si>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</si>
  <si>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</si>
  <si>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</si>
  <si>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</si>
  <si>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</si>
  <si>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</si>
  <si>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</si>
  <si>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</si>
  <si>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Kretingalės kultūros centras</t>
  </si>
  <si>
    <t>PAGAL  2021.03.31 D. DUOMENIS</t>
  </si>
  <si>
    <t xml:space="preserve">2021.04.   Nr.     </t>
  </si>
  <si>
    <t>L.e.direktorės pareigas</t>
  </si>
  <si>
    <t>Vaida Skuodienė</t>
  </si>
  <si>
    <t>(viešojo sektoriaus subjekto, parengusio finansinės būklės ataskaitą (konsoliduotąją finansinės būklės ataskaitą), kodas, adresas)</t>
  </si>
  <si>
    <t>Buhalterė</t>
  </si>
  <si>
    <t>Violeta Markuvienė</t>
  </si>
  <si>
    <t>P03</t>
  </si>
  <si>
    <t>P04</t>
  </si>
  <si>
    <t>P08</t>
  </si>
  <si>
    <t>P10</t>
  </si>
  <si>
    <t>P11</t>
  </si>
  <si>
    <t>P12</t>
  </si>
  <si>
    <t>P15</t>
  </si>
  <si>
    <t>P17</t>
  </si>
  <si>
    <t>P18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</si>
  <si>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</si>
  <si>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</si>
  <si>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</si>
  <si>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</si>
  <si>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</si>
  <si>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</si>
  <si>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</si>
  <si>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</si>
  <si>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</si>
  <si>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</si>
  <si>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</si>
  <si>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P21</t>
  </si>
  <si>
    <t>FINANSAVIMO PAJAMOS</t>
  </si>
  <si>
    <t>I.1.</t>
  </si>
  <si>
    <t>Debetas-kreditas sąskaitos7014+7024 pabaigos datai</t>
  </si>
  <si>
    <t>I.2.</t>
  </si>
  <si>
    <t xml:space="preserve">Iš savivaldybių biudžetų </t>
  </si>
  <si>
    <t>Debetas-kreditas sąskaitos7015+7025 pabaigos datai</t>
  </si>
  <si>
    <t>I.3.</t>
  </si>
  <si>
    <t>Iš ES, užsienio valstybių ir tarptautinių organizacijų lėšų</t>
  </si>
  <si>
    <t>Debetas-kreditas sąskaitos7011+7012+7013+7021+7022+7023 pabaigos datai</t>
  </si>
  <si>
    <t>I.4.</t>
  </si>
  <si>
    <t>Iš kitų finansavimo šaltinių</t>
  </si>
  <si>
    <t>Debetas-kreditas sąskaitos7016+7026 pabaigos datai</t>
  </si>
  <si>
    <t>MOKESČIŲ IR SOCIALINIŲ ĮMOKŲ PAJAMOS</t>
  </si>
  <si>
    <t xml:space="preserve">PAGRINDINĖS VEIKLOS KITOS PAJAMOS </t>
  </si>
  <si>
    <t>III.1.</t>
  </si>
  <si>
    <t>Pagrindinės veiklos kitos pajamos</t>
  </si>
  <si>
    <t>Debetas-kreditas sąskaitos731+741+751+7711+772 pabaigos datai</t>
  </si>
  <si>
    <t>III.2.</t>
  </si>
  <si>
    <t>Pervestinų pagrindinės veiklos kitų pajamų suma</t>
  </si>
  <si>
    <t>Debetas-kreditas sąskaitos732+733+734+742+743+752+753+754+7712 pabaigos datai</t>
  </si>
  <si>
    <t>PAGRINDINĖS VEIKLOS SĄNAUDOS</t>
  </si>
  <si>
    <t>P22</t>
  </si>
  <si>
    <t xml:space="preserve">Darbo užmokesčio ir socialinio draudimo </t>
  </si>
  <si>
    <t>DARBO UŽMOKESČIO IR SOCIALINIO DRAUDIMO</t>
  </si>
  <si>
    <t>Debetas-kreditas sąskaitos8701+8702 pabaigos datai</t>
  </si>
  <si>
    <t>Nusidėvėjimo ir amortizacijos</t>
  </si>
  <si>
    <t>NUSIDĖVĖJIMO IR AMORTIZACIJOS</t>
  </si>
  <si>
    <t>Debetas-kreditas sąskaitos8703 pabaigos datai</t>
  </si>
  <si>
    <t>KOMUNALINIŲ PASLAUGŲ IR ryšių</t>
  </si>
  <si>
    <t>KOMUNALINIŲ PASLAUGŲ IR RYŠIŲ</t>
  </si>
  <si>
    <t>Debetas-kreditas sąskaitos8704 pabaigos datai</t>
  </si>
  <si>
    <t xml:space="preserve">Komandiruočių </t>
  </si>
  <si>
    <t>KOMANDIRUOČIŲ</t>
  </si>
  <si>
    <t>Debetas-kreditas sąskaitos8705 pabaigos datai</t>
  </si>
  <si>
    <t xml:space="preserve">Transporto </t>
  </si>
  <si>
    <t>TRANSPORTO</t>
  </si>
  <si>
    <t>Debetas-kreditas sąskaitos8706 pabaigos datai</t>
  </si>
  <si>
    <t>VI.</t>
  </si>
  <si>
    <t xml:space="preserve">Kvalifikacijos kėlimo </t>
  </si>
  <si>
    <t>KVALIFIKACIJOS KĖLIMO</t>
  </si>
  <si>
    <t>Debetas-kreditas sąskaitos8707 pabaigos datai</t>
  </si>
  <si>
    <t>VII.</t>
  </si>
  <si>
    <t>PAPRASTOJO Remonto IR EKSPLOATAVIMO</t>
  </si>
  <si>
    <t>PAPRASTOJO REMONTO IR EKSPLOATAVIMO</t>
  </si>
  <si>
    <t>Debetas-kreditas sąskaitos8708 pabaigos datai</t>
  </si>
  <si>
    <t>VIII.</t>
  </si>
  <si>
    <t>NUVERTĖJIMO IR NURAŠYTŲ SUMŲ</t>
  </si>
  <si>
    <t>Debetas-kreditas sąskaitos8709 pabaigos datai</t>
  </si>
  <si>
    <t>IX.</t>
  </si>
  <si>
    <t>SUNAUDOTŲ IR PARDUOTŲ ATSARGŲ SAVIKAINA</t>
  </si>
  <si>
    <t>Debetas-kreditas sąskaitos8710 pabaigos datai</t>
  </si>
  <si>
    <t>X.</t>
  </si>
  <si>
    <t>socialinių išmokų</t>
  </si>
  <si>
    <t>SOCIALINIŲ IŠMOKŲ</t>
  </si>
  <si>
    <t>Debetas-kreditas sąskaitos821+822+823+824+825 pabaigos datai</t>
  </si>
  <si>
    <t>XI.</t>
  </si>
  <si>
    <t>nuomos</t>
  </si>
  <si>
    <t>NUOMOS</t>
  </si>
  <si>
    <t>Debetas-kreditas sąskaitos8711 pabaigos datai</t>
  </si>
  <si>
    <t>XII.</t>
  </si>
  <si>
    <t>finansavimo</t>
  </si>
  <si>
    <t>FINANSAVIMO</t>
  </si>
  <si>
    <t>Debetas-kreditas sąskaitos831+832+833 pabaigos datai</t>
  </si>
  <si>
    <t>XIII.</t>
  </si>
  <si>
    <t>kitų paslaugų</t>
  </si>
  <si>
    <t>KITŲ PASLAUGŲ</t>
  </si>
  <si>
    <t>Debetas-kreditas sąskaitos8712 pabaigos datai</t>
  </si>
  <si>
    <t>XIV.</t>
  </si>
  <si>
    <t xml:space="preserve">Kitos </t>
  </si>
  <si>
    <t>KITOS</t>
  </si>
  <si>
    <t>Debetas-kreditas sąskaitos81+8713 pabaigos datai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</si>
  <si>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</si>
  <si>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</si>
  <si>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</si>
  <si>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</si>
  <si>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</si>
  <si>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</si>
  <si>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</si>
  <si>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</si>
  <si>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</si>
  <si>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Debetas-kreditas sąskaitos88 pabaigos datai</t>
  </si>
  <si>
    <t>FINANSINĖS IR INVESTICINĖS VEIKLOS REZULTATAS</t>
  </si>
  <si>
    <t>Debetas-kreditas sąskaitos76-89 pabaigos datai</t>
  </si>
  <si>
    <t>APSKAITOS POLITIKOS KEITIMO IR ESMINIŲ APSKAITOS KLAIDŲ TAISYMO ĮTAKA</t>
  </si>
  <si>
    <t>Debetas-kreditas sąskaitos92 pabaigos datai</t>
  </si>
  <si>
    <t>PELNO MOKESTIS</t>
  </si>
  <si>
    <t>Debetas-kreditas sąskaitos93 pabaigos datai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</si>
  <si>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</si>
  <si>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</si>
  <si>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</si>
  <si>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</si>
  <si>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</si>
  <si>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</si>
  <si>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</si>
  <si>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L.e.direktorės pareigas 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</si>
  <si>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</si>
  <si>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</si>
  <si>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</si>
  <si>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</si>
  <si>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</si>
  <si>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</si>
  <si>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</si>
  <si>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</si>
  <si>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2021.04.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</si>
  <si>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</si>
  <si>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</si>
  <si>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</si>
  <si>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</si>
  <si>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</si>
  <si>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</si>
  <si>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</si>
  <si>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</si>
  <si>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</si>
  <si>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</si>
  <si>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</si>
  <si>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</si>
  <si>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</si>
  <si>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pergrupavimas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</si>
  <si>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</si>
  <si>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</si>
  <si>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</si>
  <si>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</si>
  <si>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</si>
  <si>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sąskaitų 4141+4241 likutis pradžiai</t>
  </si>
  <si>
    <t>apyvarta saskaitų 4241101+4241201+4241301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</si>
  <si>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</si>
  <si>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</si>
  <si>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</si>
  <si>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>apyvarta sąskaitų 4141</t>
  </si>
  <si>
    <t>1.2.</t>
  </si>
  <si>
    <t>kitoms išlaidoms kompensuoti</t>
  </si>
  <si>
    <t>sąskaitų 4142+4242 likutis pradžiai</t>
  </si>
  <si>
    <t>apyvarta saskaitos 4242001</t>
  </si>
  <si>
    <t xml:space="preserve"> apyvarta saskaitos 4242003</t>
  </si>
  <si>
    <t xml:space="preserve"> apyvarta saskaitos 4242002</t>
  </si>
  <si>
    <t xml:space="preserve"> apyvarta saskaitų 4242004</t>
  </si>
  <si>
    <t>apyvarta sąskaitų 4142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</si>
  <si>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</si>
  <si>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</si>
  <si>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</si>
  <si>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sąskaitų 4151+4251 likutis pradžiai</t>
  </si>
  <si>
    <t>apyvarta saskaitų 4251101+4251201+4251301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</si>
  <si>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</si>
  <si>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</si>
  <si>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</si>
  <si>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>apyvarta sąskaitų 4151</t>
  </si>
  <si>
    <t>2.2.</t>
  </si>
  <si>
    <t>sąskaitų 4152+4252 likutis pradžiai</t>
  </si>
  <si>
    <t>apyvarta saskaitų 4252001</t>
  </si>
  <si>
    <t xml:space="preserve"> apyvarta saskaitos 4252003</t>
  </si>
  <si>
    <t xml:space="preserve"> apyvarta saskaitų 4252002</t>
  </si>
  <si>
    <t xml:space="preserve"> apyvarta saskaitų 4252004</t>
  </si>
  <si>
    <t>apyvarta sąskaitų 4152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</si>
  <si>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</si>
  <si>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</si>
  <si>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</si>
  <si>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sąskaitų 4111+4121+4131+4211+4221+4231 likutis pradžiai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</si>
  <si>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</si>
  <si>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</si>
  <si>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</si>
  <si>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</si>
  <si>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4111+4121+4131</t>
  </si>
  <si>
    <t>3.2.</t>
  </si>
  <si>
    <t>sąskaitų 4112+4122+4132+4212+4222+4232 likutis pradžiai</t>
  </si>
  <si>
    <t>apyvarta saskaitų 4212001+4222001+4232001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</si>
  <si>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</si>
  <si>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</si>
  <si>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</si>
  <si>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>apyvarta sąskaitų 4112+4122+4132</t>
  </si>
  <si>
    <t>4.</t>
  </si>
  <si>
    <t>Iš kitų šaltinių:</t>
  </si>
  <si>
    <t>4.1.</t>
  </si>
  <si>
    <t>sąskaitų 4161+4261 likutis pradžiai</t>
  </si>
  <si>
    <t>apyvarta saskaitų 4261101+4261201+4261301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</si>
  <si>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</si>
  <si>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</si>
  <si>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</si>
  <si>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>apyvarta sąskaitų 4161</t>
  </si>
  <si>
    <t>4.2.</t>
  </si>
  <si>
    <t>sąskaitų 4162+4262 likutis pradžiai</t>
  </si>
  <si>
    <t>apyvarta saskaitos 4262001</t>
  </si>
  <si>
    <t xml:space="preserve"> apyvarta saskaitų 4262003</t>
  </si>
  <si>
    <t xml:space="preserve"> apyvarta saskaitos 4262002</t>
  </si>
  <si>
    <t xml:space="preserve"> apyvarta saskaitos 4262004</t>
  </si>
  <si>
    <t>apyvarta sąskaitų 4162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</si>
  <si>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</si>
  <si>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</si>
  <si>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</si>
  <si>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 xml:space="preserve">Pateikimo valiuta ir tikslumas: eurais </t>
  </si>
  <si>
    <t>_____</t>
  </si>
  <si>
    <t>Pateikimo valiuta ir tikslumas: eurais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</si>
</sst>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9"/>
      <name val="Arial"/>
      <family val="2"/>
      <charset val="186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" fontId="3" fillId="2" borderId="3" xfId="0" applyNumberFormat="1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16" fontId="3" fillId="2" borderId="1" xfId="0" quotePrefix="1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3" borderId="0" xfId="0" applyFill="1" applyAlignment="1">
      <alignment horizontal="center"/>
    </xf>
    <xf numFmtId="0" fontId="12" fillId="0" borderId="0" xfId="0" applyFont="1"/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0" borderId="0" xfId="0" applyFont="1" applyAlignment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showGridLines="0" tabSelected="1" topLeftCell="A4" zoomScaleNormal="100" zoomScaleSheetLayoutView="100" workbookViewId="0">
      <selection activeCell="D18" sqref="D18:G18"/>
    </sheetView>
  </sheetViews>
  <sheetFormatPr defaultRowHeight="12.75" x14ac:dyDescent="0.2"/>
  <cols>
    <col min="1" max="1" width="10.5703125" style="8" customWidth="1"/>
    <col min="2" max="2" width="3.140625" style="90" customWidth="1"/>
    <col min="3" max="3" width="2.7109375" style="90" customWidth="1"/>
    <col min="4" max="4" width="59" style="90" customWidth="1"/>
    <col min="5" max="5" width="7.7109375" style="37" customWidth="1"/>
    <col min="6" max="6" width="11.85546875" style="8" customWidth="1"/>
    <col min="7" max="7" width="12.85546875" style="8" customWidth="1"/>
    <col min="8" max="8" width="5.28515625" style="8" customWidth="1"/>
    <col min="9" max="9" width="55.140625" style="8" customWidth="1"/>
    <col min="10" max="16384" width="9.140625" style="8"/>
  </cols>
  <sheetData>
    <row r="1" spans="1:7" x14ac:dyDescent="0.2">
      <c r="A1" s="63"/>
      <c r="B1" s="37"/>
      <c r="C1" s="37"/>
      <c r="D1" s="37"/>
      <c r="E1" s="64"/>
      <c r="F1" s="63"/>
      <c r="G1" s="63"/>
    </row>
    <row r="2" spans="1:7" x14ac:dyDescent="0.2">
      <c r="E2" s="136" t="s">
        <v>94</v>
      </c>
      <c r="F2" s="137"/>
      <c r="G2" s="137"/>
    </row>
    <row r="3" spans="1:7" x14ac:dyDescent="0.2">
      <c r="E3" s="138" t="s">
        <v>113</v>
      </c>
      <c r="F3" s="139"/>
      <c r="G3" s="139"/>
    </row>
    <row r="5" spans="1:7" x14ac:dyDescent="0.2">
      <c r="A5" s="144" t="s">
        <v>93</v>
      </c>
      <c r="B5" s="144"/>
      <c r="C5" s="144"/>
      <c r="D5" s="144"/>
      <c r="E5" s="144"/>
      <c r="F5" s="143"/>
      <c r="G5" s="143"/>
    </row>
    <row r="6" spans="1:7" x14ac:dyDescent="0.2">
      <c r="A6" s="139"/>
      <c r="B6" s="139"/>
      <c r="C6" s="139"/>
      <c r="D6" s="139"/>
      <c r="E6" s="139"/>
      <c r="F6" s="139"/>
      <c r="G6" s="139"/>
    </row>
    <row r="7" spans="1:7" x14ac:dyDescent="0.2">
      <c r="A7" s="140" t="s">
        <v>190</v>
      </c>
      <c r="B7" s="140"/>
      <c r="C7" s="140"/>
      <c r="D7" s="140"/>
      <c r="E7" s="140"/>
      <c r="F7" s="141"/>
      <c r="G7" s="141"/>
    </row>
    <row r="8" spans="1:7" x14ac:dyDescent="0.2">
      <c r="A8" s="142" t="s">
        <v>114</v>
      </c>
      <c r="B8" s="142"/>
      <c r="C8" s="142"/>
      <c r="D8" s="142"/>
      <c r="E8" s="142"/>
      <c r="F8" s="143"/>
      <c r="G8" s="143"/>
    </row>
    <row r="9" spans="1:7" ht="12.75" customHeight="1" x14ac:dyDescent="0.2">
      <c r="A9" s="142" t="s">
        <v>110</v>
      </c>
      <c r="B9" s="142"/>
      <c r="C9" s="142"/>
      <c r="D9" s="142"/>
      <c r="E9" s="142"/>
      <c r="F9" s="143"/>
      <c r="G9" s="143"/>
    </row>
    <row r="10" spans="1:7" x14ac:dyDescent="0.2">
      <c r="A10" s="148" t="s">
        <v>195</v>
      </c>
      <c r="B10" s="148"/>
      <c r="C10" s="148"/>
      <c r="D10" s="148"/>
      <c r="E10" s="148"/>
      <c r="F10" s="149"/>
      <c r="G10" s="149"/>
    </row>
    <row r="11" spans="1:7" x14ac:dyDescent="0.2">
      <c r="A11" s="149"/>
      <c r="B11" s="149"/>
      <c r="C11" s="149"/>
      <c r="D11" s="149"/>
      <c r="E11" s="149"/>
      <c r="F11" s="149"/>
      <c r="G11" s="149"/>
    </row>
    <row r="12" spans="1:7" x14ac:dyDescent="0.2">
      <c r="A12" s="143"/>
      <c r="B12" s="143"/>
      <c r="C12" s="143"/>
      <c r="D12" s="143"/>
      <c r="E12" s="143"/>
    </row>
    <row r="13" spans="1:7" x14ac:dyDescent="0.2">
      <c r="A13" s="144" t="s">
        <v>0</v>
      </c>
      <c r="B13" s="144"/>
      <c r="C13" s="144"/>
      <c r="D13" s="144"/>
      <c r="E13" s="144"/>
      <c r="F13" s="150"/>
      <c r="G13" s="150"/>
    </row>
    <row r="14" spans="1:7" x14ac:dyDescent="0.2">
      <c r="A14" s="144" t="s">
        <v>191</v>
      </c>
      <c r="B14" s="144"/>
      <c r="C14" s="144"/>
      <c r="D14" s="144"/>
      <c r="E14" s="144"/>
      <c r="F14" s="150"/>
      <c r="G14" s="150"/>
    </row>
    <row r="15" spans="1:7" x14ac:dyDescent="0.2">
      <c r="A15" s="92"/>
      <c r="B15" s="92"/>
      <c r="C15" s="92"/>
      <c r="D15" s="92"/>
      <c r="E15" s="92"/>
      <c r="F15" s="93"/>
      <c r="G15" s="93"/>
    </row>
    <row r="16" spans="1:7" x14ac:dyDescent="0.2">
      <c r="A16" s="151" t="s">
        <v>192</v>
      </c>
      <c r="B16" s="151"/>
      <c r="C16" s="151"/>
      <c r="D16" s="151"/>
      <c r="E16" s="151"/>
      <c r="F16" s="152"/>
      <c r="G16" s="152"/>
    </row>
    <row r="17" spans="1:9" x14ac:dyDescent="0.2">
      <c r="A17" s="142" t="s">
        <v>1</v>
      </c>
      <c r="B17" s="142"/>
      <c r="C17" s="142"/>
      <c r="D17" s="142"/>
      <c r="E17" s="142"/>
      <c r="F17" s="143"/>
      <c r="G17" s="143"/>
    </row>
    <row r="18" spans="1:9" ht="12.75" customHeight="1" x14ac:dyDescent="0.2">
      <c r="A18" s="92"/>
      <c r="B18" s="86"/>
      <c r="C18" s="86"/>
      <c r="D18" s="153" t="s">
        <v>407</v>
      </c>
      <c r="E18" s="153"/>
      <c r="F18" s="153"/>
      <c r="G18" s="153"/>
    </row>
    <row r="19" spans="1:9" ht="67.5" customHeight="1" x14ac:dyDescent="0.2">
      <c r="A19" s="3" t="s">
        <v>2</v>
      </c>
      <c r="B19" s="145" t="s">
        <v>3</v>
      </c>
      <c r="C19" s="146"/>
      <c r="D19" s="147"/>
      <c r="E19" s="2" t="s">
        <v>4</v>
      </c>
      <c r="F19" s="1" t="s">
        <v>5</v>
      </c>
      <c r="G19" s="1" t="s">
        <v>6</v>
      </c>
      <c r="I19" s="1" t="s">
        <v>5</v>
      </c>
    </row>
    <row r="20" spans="1:9" s="90" customFormat="1" ht="12.75" customHeight="1" x14ac:dyDescent="0.2">
      <c r="A20" s="1" t="s">
        <v>7</v>
      </c>
      <c r="B20" s="9" t="s">
        <v>8</v>
      </c>
      <c r="C20" s="26"/>
      <c r="D20" s="10"/>
      <c r="E20" s="19"/>
      <c r="F20" s="77">
        <f>SUM(F21,F27,F38,F39)</f>
        <v>990427.88</v>
      </c>
      <c r="G20" s="77">
        <f>SUM(G21,G27,G38,G39)</f>
        <v>997325.56</v>
      </c>
      <c r="I20" s="77"/>
    </row>
    <row r="21" spans="1:9" s="90" customFormat="1" ht="12.75" customHeight="1" x14ac:dyDescent="0.2">
      <c r="A21" s="25" t="s">
        <v>9</v>
      </c>
      <c r="B21" s="29" t="s">
        <v>96</v>
      </c>
      <c r="C21" s="11"/>
      <c r="D21" s="12"/>
      <c r="E21" s="19" t="s">
        <v>198</v>
      </c>
      <c r="F21" s="78">
        <f>SUM(F22:F26)</f>
        <v>0</v>
      </c>
      <c r="G21" s="78">
        <f>SUM(G22:G26)</f>
        <v>0</v>
      </c>
      <c r="I21" s="78"/>
    </row>
    <row r="22" spans="1:9" s="90" customFormat="1" ht="12.75" customHeight="1" x14ac:dyDescent="0.2">
      <c r="A22" s="19" t="s">
        <v>10</v>
      </c>
      <c r="B22" s="6"/>
      <c r="C22" s="38" t="s">
        <v>11</v>
      </c>
      <c r="D22" s="21"/>
      <c r="E22" s="71"/>
      <c r="F22" s="78"/>
      <c r="G22" s="78"/>
      <c r="I22" s="80" t="s">
        <v>128</v>
      </c>
    </row>
    <row r="23" spans="1:9" s="90" customFormat="1" ht="12.75" customHeight="1" x14ac:dyDescent="0.2">
      <c r="A23" s="19" t="s">
        <v>12</v>
      </c>
      <c r="B23" s="6"/>
      <c r="C23" s="38" t="s">
        <v>116</v>
      </c>
      <c r="D23" s="24"/>
      <c r="E23" s="72"/>
      <c r="F23" s="78"/>
      <c r="G23" s="78"/>
      <c r="I23" s="80" t="s">
        <v>129</v>
      </c>
    </row>
    <row r="24" spans="1:9" s="90" customFormat="1" ht="12.75" customHeight="1" x14ac:dyDescent="0.2">
      <c r="A24" s="19" t="s">
        <v>13</v>
      </c>
      <c r="B24" s="6"/>
      <c r="C24" s="38" t="s">
        <v>14</v>
      </c>
      <c r="D24" s="24"/>
      <c r="E24" s="72"/>
      <c r="F24" s="78"/>
      <c r="G24" s="78"/>
      <c r="I24" s="80" t="s">
        <v>130</v>
      </c>
    </row>
    <row r="25" spans="1:9" s="90" customFormat="1" ht="12.75" customHeight="1" x14ac:dyDescent="0.2">
      <c r="A25" s="19" t="s">
        <v>15</v>
      </c>
      <c r="B25" s="6"/>
      <c r="C25" s="38" t="s">
        <v>121</v>
      </c>
      <c r="D25" s="24"/>
      <c r="E25" s="25"/>
      <c r="F25" s="78"/>
      <c r="G25" s="78"/>
      <c r="I25" s="80" t="s">
        <v>131</v>
      </c>
    </row>
    <row r="26" spans="1:9" s="90" customFormat="1" ht="12.75" customHeight="1" x14ac:dyDescent="0.2">
      <c r="A26" s="67" t="s">
        <v>92</v>
      </c>
      <c r="B26" s="6"/>
      <c r="C26" s="20" t="s">
        <v>81</v>
      </c>
      <c r="D26" s="21"/>
      <c r="E26" s="25"/>
      <c r="F26" s="78"/>
      <c r="G26" s="78"/>
      <c r="I26" s="80" t="s">
        <v>132</v>
      </c>
    </row>
    <row r="27" spans="1:9" s="90" customFormat="1" ht="12.75" customHeight="1" x14ac:dyDescent="0.2">
      <c r="A27" s="15" t="s">
        <v>16</v>
      </c>
      <c r="B27" s="16" t="s">
        <v>17</v>
      </c>
      <c r="C27" s="17"/>
      <c r="D27" s="18"/>
      <c r="E27" s="25" t="s">
        <v>199</v>
      </c>
      <c r="F27" s="78">
        <f>SUM(F28:F37)</f>
        <v>990427.88</v>
      </c>
      <c r="G27" s="78">
        <f>SUM(G28:G37)</f>
        <v>997325.56</v>
      </c>
      <c r="I27" s="80"/>
    </row>
    <row r="28" spans="1:9" s="90" customFormat="1" ht="12.75" customHeight="1" x14ac:dyDescent="0.2">
      <c r="A28" s="19" t="s">
        <v>18</v>
      </c>
      <c r="B28" s="6"/>
      <c r="C28" s="38" t="s">
        <v>19</v>
      </c>
      <c r="D28" s="24"/>
      <c r="E28" s="72"/>
      <c r="F28" s="78"/>
      <c r="G28" s="78"/>
      <c r="I28" s="80" t="s">
        <v>133</v>
      </c>
    </row>
    <row r="29" spans="1:9" s="90" customFormat="1" ht="12.75" customHeight="1" x14ac:dyDescent="0.2">
      <c r="A29" s="19" t="s">
        <v>20</v>
      </c>
      <c r="B29" s="6"/>
      <c r="C29" s="38" t="s">
        <v>21</v>
      </c>
      <c r="D29" s="24"/>
      <c r="E29" s="72"/>
      <c r="F29" s="78">
        <v>874963.21</v>
      </c>
      <c r="G29" s="78">
        <v>877730.76</v>
      </c>
      <c r="I29" s="80" t="s">
        <v>134</v>
      </c>
    </row>
    <row r="30" spans="1:9" s="90" customFormat="1" ht="12.75" customHeight="1" x14ac:dyDescent="0.2">
      <c r="A30" s="19" t="s">
        <v>22</v>
      </c>
      <c r="B30" s="6"/>
      <c r="C30" s="38" t="s">
        <v>23</v>
      </c>
      <c r="D30" s="24"/>
      <c r="E30" s="72"/>
      <c r="F30" s="78">
        <v>47512.54</v>
      </c>
      <c r="G30" s="78">
        <v>48237.05</v>
      </c>
      <c r="I30" s="80" t="s">
        <v>135</v>
      </c>
    </row>
    <row r="31" spans="1:9" s="90" customFormat="1" ht="12.75" customHeight="1" x14ac:dyDescent="0.2">
      <c r="A31" s="19" t="s">
        <v>24</v>
      </c>
      <c r="B31" s="6"/>
      <c r="C31" s="38" t="s">
        <v>25</v>
      </c>
      <c r="D31" s="24"/>
      <c r="E31" s="72"/>
      <c r="F31" s="78"/>
      <c r="G31" s="78"/>
      <c r="I31" s="80" t="s">
        <v>136</v>
      </c>
    </row>
    <row r="32" spans="1:9" s="90" customFormat="1" ht="12.75" customHeight="1" x14ac:dyDescent="0.2">
      <c r="A32" s="19" t="s">
        <v>26</v>
      </c>
      <c r="B32" s="6"/>
      <c r="C32" s="38" t="s">
        <v>27</v>
      </c>
      <c r="D32" s="24"/>
      <c r="E32" s="72"/>
      <c r="F32" s="78"/>
      <c r="G32" s="78"/>
      <c r="I32" s="80" t="s">
        <v>137</v>
      </c>
    </row>
    <row r="33" spans="1:9" s="90" customFormat="1" ht="12.75" customHeight="1" x14ac:dyDescent="0.2">
      <c r="A33" s="19" t="s">
        <v>28</v>
      </c>
      <c r="B33" s="6"/>
      <c r="C33" s="38" t="s">
        <v>29</v>
      </c>
      <c r="D33" s="24"/>
      <c r="E33" s="72"/>
      <c r="F33" s="78">
        <v>6406.25</v>
      </c>
      <c r="G33" s="78">
        <v>6875</v>
      </c>
      <c r="I33" s="80" t="s">
        <v>138</v>
      </c>
    </row>
    <row r="34" spans="1:9" s="90" customFormat="1" ht="12.75" customHeight="1" x14ac:dyDescent="0.2">
      <c r="A34" s="19" t="s">
        <v>30</v>
      </c>
      <c r="B34" s="6"/>
      <c r="C34" s="38" t="s">
        <v>31</v>
      </c>
      <c r="D34" s="24"/>
      <c r="E34" s="72"/>
      <c r="F34" s="78"/>
      <c r="G34" s="78"/>
      <c r="I34" s="80" t="s">
        <v>139</v>
      </c>
    </row>
    <row r="35" spans="1:9" s="90" customFormat="1" ht="12.75" customHeight="1" x14ac:dyDescent="0.2">
      <c r="A35" s="19" t="s">
        <v>32</v>
      </c>
      <c r="B35" s="6"/>
      <c r="C35" s="38" t="s">
        <v>33</v>
      </c>
      <c r="D35" s="24"/>
      <c r="E35" s="72"/>
      <c r="F35" s="78">
        <v>45742.039999999994</v>
      </c>
      <c r="G35" s="78">
        <v>47941.859999999993</v>
      </c>
      <c r="I35" s="80" t="s">
        <v>140</v>
      </c>
    </row>
    <row r="36" spans="1:9" s="90" customFormat="1" ht="12.75" customHeight="1" x14ac:dyDescent="0.2">
      <c r="A36" s="19" t="s">
        <v>34</v>
      </c>
      <c r="B36" s="22"/>
      <c r="C36" s="40" t="s">
        <v>115</v>
      </c>
      <c r="D36" s="87"/>
      <c r="E36" s="72"/>
      <c r="F36" s="78">
        <v>15803.84</v>
      </c>
      <c r="G36" s="78">
        <v>16540.890000000003</v>
      </c>
      <c r="I36" s="80" t="s">
        <v>141</v>
      </c>
    </row>
    <row r="37" spans="1:9" s="90" customFormat="1" ht="12.75" customHeight="1" x14ac:dyDescent="0.2">
      <c r="A37" s="19" t="s">
        <v>35</v>
      </c>
      <c r="B37" s="6"/>
      <c r="C37" s="38" t="s">
        <v>123</v>
      </c>
      <c r="D37" s="24"/>
      <c r="E37" s="25"/>
      <c r="F37" s="78"/>
      <c r="G37" s="78"/>
      <c r="I37" s="80" t="s">
        <v>142</v>
      </c>
    </row>
    <row r="38" spans="1:9" s="90" customFormat="1" ht="12.75" customHeight="1" x14ac:dyDescent="0.2">
      <c r="A38" s="25" t="s">
        <v>36</v>
      </c>
      <c r="B38" s="5" t="s">
        <v>37</v>
      </c>
      <c r="C38" s="5"/>
      <c r="D38" s="39"/>
      <c r="E38" s="25"/>
      <c r="F38" s="78"/>
      <c r="G38" s="78"/>
      <c r="I38" s="80" t="s">
        <v>143</v>
      </c>
    </row>
    <row r="39" spans="1:9" s="90" customFormat="1" ht="12.75" customHeight="1" x14ac:dyDescent="0.2">
      <c r="A39" s="25" t="s">
        <v>44</v>
      </c>
      <c r="B39" s="5" t="s">
        <v>183</v>
      </c>
      <c r="C39" s="5"/>
      <c r="D39" s="39"/>
      <c r="E39" s="73"/>
      <c r="F39" s="78"/>
      <c r="G39" s="78"/>
      <c r="I39" s="80" t="s">
        <v>144</v>
      </c>
    </row>
    <row r="40" spans="1:9" s="90" customFormat="1" ht="12.75" customHeight="1" x14ac:dyDescent="0.2">
      <c r="A40" s="1" t="s">
        <v>45</v>
      </c>
      <c r="B40" s="9" t="s">
        <v>46</v>
      </c>
      <c r="C40" s="26"/>
      <c r="D40" s="10"/>
      <c r="E40" s="72"/>
      <c r="F40" s="78"/>
      <c r="G40" s="78"/>
      <c r="I40" s="80" t="s">
        <v>145</v>
      </c>
    </row>
    <row r="41" spans="1:9" s="90" customFormat="1" ht="12.75" customHeight="1" x14ac:dyDescent="0.2">
      <c r="A41" s="3" t="s">
        <v>47</v>
      </c>
      <c r="B41" s="56" t="s">
        <v>48</v>
      </c>
      <c r="C41" s="27"/>
      <c r="D41" s="57"/>
      <c r="E41" s="25"/>
      <c r="F41" s="77">
        <f>SUM(F42,F48,F49,F56,F57)</f>
        <v>23501.01</v>
      </c>
      <c r="G41" s="77">
        <f>SUM(G42,G48,G49,G56,G57)</f>
        <v>9892.7000000000007</v>
      </c>
      <c r="I41" s="81"/>
    </row>
    <row r="42" spans="1:9" s="90" customFormat="1" ht="12.75" customHeight="1" x14ac:dyDescent="0.2">
      <c r="A42" s="50" t="s">
        <v>9</v>
      </c>
      <c r="B42" s="42" t="s">
        <v>49</v>
      </c>
      <c r="C42" s="44"/>
      <c r="D42" s="58"/>
      <c r="E42" s="25" t="s">
        <v>200</v>
      </c>
      <c r="F42" s="78">
        <f>SUM(F43:F47)</f>
        <v>1163.6200000000001</v>
      </c>
      <c r="G42" s="78">
        <f>SUM(G43:G47)</f>
        <v>2610.5100000000002</v>
      </c>
      <c r="I42" s="80"/>
    </row>
    <row r="43" spans="1:9" s="90" customFormat="1" ht="12.75" customHeight="1" x14ac:dyDescent="0.2">
      <c r="A43" s="14" t="s">
        <v>10</v>
      </c>
      <c r="B43" s="22"/>
      <c r="C43" s="40" t="s">
        <v>50</v>
      </c>
      <c r="D43" s="87"/>
      <c r="E43" s="72"/>
      <c r="F43" s="78"/>
      <c r="G43" s="78"/>
      <c r="I43" s="80" t="s">
        <v>146</v>
      </c>
    </row>
    <row r="44" spans="1:9" s="90" customFormat="1" ht="12.75" customHeight="1" x14ac:dyDescent="0.2">
      <c r="A44" s="14" t="s">
        <v>12</v>
      </c>
      <c r="B44" s="22"/>
      <c r="C44" s="40" t="s">
        <v>90</v>
      </c>
      <c r="D44" s="87"/>
      <c r="E44" s="72"/>
      <c r="F44" s="78">
        <v>1163.6200000000001</v>
      </c>
      <c r="G44" s="78">
        <v>2610.5100000000002</v>
      </c>
      <c r="I44" s="80" t="s">
        <v>147</v>
      </c>
    </row>
    <row r="45" spans="1:9" s="90" customFormat="1" x14ac:dyDescent="0.2">
      <c r="A45" s="14" t="s">
        <v>13</v>
      </c>
      <c r="B45" s="22"/>
      <c r="C45" s="40" t="s">
        <v>117</v>
      </c>
      <c r="D45" s="87"/>
      <c r="E45" s="72"/>
      <c r="F45" s="78"/>
      <c r="G45" s="78"/>
      <c r="I45" s="80" t="s">
        <v>148</v>
      </c>
    </row>
    <row r="46" spans="1:9" s="90" customFormat="1" x14ac:dyDescent="0.2">
      <c r="A46" s="14" t="s">
        <v>15</v>
      </c>
      <c r="B46" s="22"/>
      <c r="C46" s="40" t="s">
        <v>122</v>
      </c>
      <c r="D46" s="87"/>
      <c r="E46" s="72"/>
      <c r="F46" s="78"/>
      <c r="G46" s="78"/>
      <c r="I46" s="80" t="s">
        <v>149</v>
      </c>
    </row>
    <row r="47" spans="1:9" s="90" customFormat="1" ht="12.75" customHeight="1" x14ac:dyDescent="0.2">
      <c r="A47" s="14" t="s">
        <v>92</v>
      </c>
      <c r="B47" s="27"/>
      <c r="C47" s="154" t="s">
        <v>103</v>
      </c>
      <c r="D47" s="155"/>
      <c r="E47" s="72"/>
      <c r="F47" s="78"/>
      <c r="G47" s="78"/>
      <c r="I47" s="80" t="s">
        <v>150</v>
      </c>
    </row>
    <row r="48" spans="1:9" s="90" customFormat="1" ht="12.75" customHeight="1" x14ac:dyDescent="0.2">
      <c r="A48" s="50" t="s">
        <v>16</v>
      </c>
      <c r="B48" s="59" t="s">
        <v>109</v>
      </c>
      <c r="C48" s="47"/>
      <c r="D48" s="60"/>
      <c r="E48" s="25"/>
      <c r="F48" s="78"/>
      <c r="G48" s="78"/>
      <c r="I48" s="80" t="s">
        <v>151</v>
      </c>
    </row>
    <row r="49" spans="1:9" s="90" customFormat="1" ht="12.75" customHeight="1" x14ac:dyDescent="0.2">
      <c r="A49" s="50" t="s">
        <v>36</v>
      </c>
      <c r="B49" s="42" t="s">
        <v>97</v>
      </c>
      <c r="C49" s="44"/>
      <c r="D49" s="58"/>
      <c r="E49" s="25" t="s">
        <v>201</v>
      </c>
      <c r="F49" s="78">
        <f>SUM(F50:F55)</f>
        <v>21415.52</v>
      </c>
      <c r="G49" s="78">
        <f>SUM(G50:G55)</f>
        <v>6525.32</v>
      </c>
      <c r="I49" s="80"/>
    </row>
    <row r="50" spans="1:9" s="90" customFormat="1" ht="12.75" customHeight="1" x14ac:dyDescent="0.2">
      <c r="A50" s="14" t="s">
        <v>38</v>
      </c>
      <c r="B50" s="44"/>
      <c r="C50" s="68" t="s">
        <v>82</v>
      </c>
      <c r="D50" s="46"/>
      <c r="E50" s="25"/>
      <c r="F50" s="78"/>
      <c r="G50" s="78"/>
      <c r="I50" s="80" t="s">
        <v>152</v>
      </c>
    </row>
    <row r="51" spans="1:9" s="90" customFormat="1" ht="12.75" customHeight="1" x14ac:dyDescent="0.2">
      <c r="A51" s="69" t="s">
        <v>39</v>
      </c>
      <c r="B51" s="22"/>
      <c r="C51" s="40" t="s">
        <v>51</v>
      </c>
      <c r="D51" s="23"/>
      <c r="E51" s="74"/>
      <c r="F51" s="78"/>
      <c r="G51" s="78"/>
      <c r="I51" s="80" t="s">
        <v>153</v>
      </c>
    </row>
    <row r="52" spans="1:9" s="90" customFormat="1" ht="12.75" customHeight="1" x14ac:dyDescent="0.2">
      <c r="A52" s="14" t="s">
        <v>40</v>
      </c>
      <c r="B52" s="22"/>
      <c r="C52" s="40" t="s">
        <v>52</v>
      </c>
      <c r="D52" s="87"/>
      <c r="E52" s="75"/>
      <c r="F52" s="78"/>
      <c r="G52" s="78"/>
      <c r="I52" s="80" t="s">
        <v>154</v>
      </c>
    </row>
    <row r="53" spans="1:9" s="90" customFormat="1" ht="12.75" customHeight="1" x14ac:dyDescent="0.2">
      <c r="A53" s="14" t="s">
        <v>41</v>
      </c>
      <c r="B53" s="22"/>
      <c r="C53" s="154" t="s">
        <v>89</v>
      </c>
      <c r="D53" s="155"/>
      <c r="E53" s="75"/>
      <c r="F53" s="78"/>
      <c r="G53" s="78"/>
      <c r="I53" s="80" t="s">
        <v>155</v>
      </c>
    </row>
    <row r="54" spans="1:9" s="90" customFormat="1" ht="12.75" customHeight="1" x14ac:dyDescent="0.2">
      <c r="A54" s="14" t="s">
        <v>42</v>
      </c>
      <c r="B54" s="22"/>
      <c r="C54" s="40" t="s">
        <v>83</v>
      </c>
      <c r="D54" s="87"/>
      <c r="E54" s="75"/>
      <c r="F54" s="78">
        <v>21415.52</v>
      </c>
      <c r="G54" s="78">
        <v>6525.32</v>
      </c>
      <c r="I54" s="80" t="s">
        <v>156</v>
      </c>
    </row>
    <row r="55" spans="1:9" s="90" customFormat="1" ht="12.75" customHeight="1" x14ac:dyDescent="0.2">
      <c r="A55" s="14" t="s">
        <v>43</v>
      </c>
      <c r="B55" s="22"/>
      <c r="C55" s="40" t="s">
        <v>53</v>
      </c>
      <c r="D55" s="87"/>
      <c r="E55" s="25"/>
      <c r="F55" s="78"/>
      <c r="G55" s="78"/>
      <c r="I55" s="80" t="s">
        <v>157</v>
      </c>
    </row>
    <row r="56" spans="1:9" s="90" customFormat="1" ht="12.75" customHeight="1" x14ac:dyDescent="0.2">
      <c r="A56" s="50" t="s">
        <v>44</v>
      </c>
      <c r="B56" s="4" t="s">
        <v>54</v>
      </c>
      <c r="C56" s="4"/>
      <c r="D56" s="54"/>
      <c r="E56" s="75"/>
      <c r="F56" s="78"/>
      <c r="G56" s="78"/>
      <c r="I56" s="80" t="s">
        <v>158</v>
      </c>
    </row>
    <row r="57" spans="1:9" s="90" customFormat="1" ht="12.75" customHeight="1" x14ac:dyDescent="0.2">
      <c r="A57" s="50" t="s">
        <v>55</v>
      </c>
      <c r="B57" s="4" t="s">
        <v>56</v>
      </c>
      <c r="C57" s="4"/>
      <c r="D57" s="54"/>
      <c r="E57" s="25" t="s">
        <v>202</v>
      </c>
      <c r="F57" s="78">
        <v>921.87</v>
      </c>
      <c r="G57" s="78">
        <v>756.87</v>
      </c>
      <c r="I57" s="80" t="s">
        <v>159</v>
      </c>
    </row>
    <row r="58" spans="1:9" s="90" customFormat="1" ht="12.75" customHeight="1" x14ac:dyDescent="0.2">
      <c r="A58" s="25"/>
      <c r="B58" s="16" t="s">
        <v>57</v>
      </c>
      <c r="C58" s="17"/>
      <c r="D58" s="18"/>
      <c r="E58" s="25"/>
      <c r="F58" s="78">
        <f>SUM(F20,F40,F41)</f>
        <v>1013928.89</v>
      </c>
      <c r="G58" s="78">
        <f>SUM(G20,G40,G41)</f>
        <v>1007218.26</v>
      </c>
      <c r="I58" s="80"/>
    </row>
    <row r="59" spans="1:9" s="90" customFormat="1" ht="12.75" customHeight="1" x14ac:dyDescent="0.2">
      <c r="A59" s="1" t="s">
        <v>58</v>
      </c>
      <c r="B59" s="9" t="s">
        <v>59</v>
      </c>
      <c r="C59" s="9"/>
      <c r="D59" s="62"/>
      <c r="E59" s="25" t="s">
        <v>203</v>
      </c>
      <c r="F59" s="77">
        <f>SUM(F60:F63)</f>
        <v>992272.37000000011</v>
      </c>
      <c r="G59" s="77">
        <f>SUM(G60:G63)</f>
        <v>1000451.94</v>
      </c>
      <c r="I59" s="81"/>
    </row>
    <row r="60" spans="1:9" s="90" customFormat="1" ht="12.75" customHeight="1" x14ac:dyDescent="0.2">
      <c r="A60" s="25" t="s">
        <v>9</v>
      </c>
      <c r="B60" s="5" t="s">
        <v>60</v>
      </c>
      <c r="C60" s="5"/>
      <c r="D60" s="39"/>
      <c r="E60" s="25"/>
      <c r="F60" s="78">
        <v>199805.38</v>
      </c>
      <c r="G60" s="78">
        <v>200447.47</v>
      </c>
      <c r="I60" s="80" t="s">
        <v>177</v>
      </c>
    </row>
    <row r="61" spans="1:9" s="90" customFormat="1" ht="12.75" customHeight="1" x14ac:dyDescent="0.2">
      <c r="A61" s="15" t="s">
        <v>16</v>
      </c>
      <c r="B61" s="16" t="s">
        <v>61</v>
      </c>
      <c r="C61" s="17"/>
      <c r="D61" s="18"/>
      <c r="E61" s="15"/>
      <c r="F61" s="78">
        <v>550999.96000000008</v>
      </c>
      <c r="G61" s="78">
        <v>558006.17000000004</v>
      </c>
      <c r="I61" s="80" t="s">
        <v>178</v>
      </c>
    </row>
    <row r="62" spans="1:9" s="90" customFormat="1" ht="12.75" customHeight="1" x14ac:dyDescent="0.2">
      <c r="A62" s="25" t="s">
        <v>36</v>
      </c>
      <c r="B62" s="156" t="s">
        <v>104</v>
      </c>
      <c r="C62" s="157"/>
      <c r="D62" s="158"/>
      <c r="E62" s="25"/>
      <c r="F62" s="78">
        <v>235118.29</v>
      </c>
      <c r="G62" s="78">
        <v>235638.07</v>
      </c>
      <c r="I62" s="80" t="s">
        <v>179</v>
      </c>
    </row>
    <row r="63" spans="1:9" s="90" customFormat="1" ht="12.75" customHeight="1" x14ac:dyDescent="0.2">
      <c r="A63" s="25" t="s">
        <v>95</v>
      </c>
      <c r="B63" s="5" t="s">
        <v>62</v>
      </c>
      <c r="C63" s="6"/>
      <c r="D63" s="89"/>
      <c r="E63" s="25"/>
      <c r="F63" s="78">
        <v>6348.74</v>
      </c>
      <c r="G63" s="78">
        <v>6360.23</v>
      </c>
      <c r="I63" s="80" t="s">
        <v>180</v>
      </c>
    </row>
    <row r="64" spans="1:9" s="90" customFormat="1" ht="12.75" customHeight="1" x14ac:dyDescent="0.2">
      <c r="A64" s="1" t="s">
        <v>63</v>
      </c>
      <c r="B64" s="9" t="s">
        <v>64</v>
      </c>
      <c r="C64" s="26"/>
      <c r="D64" s="10"/>
      <c r="E64" s="25"/>
      <c r="F64" s="77">
        <f>SUM(F65,F69)</f>
        <v>21415.52</v>
      </c>
      <c r="G64" s="77">
        <f>SUM(G65,G69)</f>
        <v>6525.32</v>
      </c>
      <c r="I64" s="81"/>
    </row>
    <row r="65" spans="1:9" s="90" customFormat="1" ht="12.75" customHeight="1" x14ac:dyDescent="0.2">
      <c r="A65" s="25" t="s">
        <v>9</v>
      </c>
      <c r="B65" s="29" t="s">
        <v>65</v>
      </c>
      <c r="C65" s="30"/>
      <c r="D65" s="13"/>
      <c r="E65" s="25" t="s">
        <v>204</v>
      </c>
      <c r="F65" s="78">
        <f>SUM(F66:F68)</f>
        <v>1307.48</v>
      </c>
      <c r="G65" s="78">
        <f>SUM(G66:G68)</f>
        <v>1307.48</v>
      </c>
      <c r="I65" s="80"/>
    </row>
    <row r="66" spans="1:9" s="90" customFormat="1" x14ac:dyDescent="0.2">
      <c r="A66" s="19" t="s">
        <v>10</v>
      </c>
      <c r="B66" s="34"/>
      <c r="C66" s="38" t="s">
        <v>98</v>
      </c>
      <c r="D66" s="43"/>
      <c r="E66" s="75"/>
      <c r="F66" s="78"/>
      <c r="G66" s="78"/>
      <c r="I66" s="80" t="s">
        <v>181</v>
      </c>
    </row>
    <row r="67" spans="1:9" s="90" customFormat="1" ht="12.75" customHeight="1" x14ac:dyDescent="0.2">
      <c r="A67" s="19" t="s">
        <v>12</v>
      </c>
      <c r="B67" s="6"/>
      <c r="C67" s="38" t="s">
        <v>66</v>
      </c>
      <c r="D67" s="24"/>
      <c r="E67" s="25"/>
      <c r="F67" s="78">
        <v>1307.48</v>
      </c>
      <c r="G67" s="78">
        <v>1307.48</v>
      </c>
      <c r="I67" s="80" t="s">
        <v>160</v>
      </c>
    </row>
    <row r="68" spans="1:9" s="90" customFormat="1" ht="12.75" customHeight="1" x14ac:dyDescent="0.2">
      <c r="A68" s="19" t="s">
        <v>102</v>
      </c>
      <c r="B68" s="6"/>
      <c r="C68" s="38" t="s">
        <v>67</v>
      </c>
      <c r="D68" s="24"/>
      <c r="E68" s="73"/>
      <c r="F68" s="78"/>
      <c r="G68" s="78"/>
      <c r="I68" s="80" t="s">
        <v>161</v>
      </c>
    </row>
    <row r="69" spans="1:9" s="91" customFormat="1" ht="12.75" customHeight="1" x14ac:dyDescent="0.2">
      <c r="A69" s="50" t="s">
        <v>16</v>
      </c>
      <c r="B69" s="51" t="s">
        <v>68</v>
      </c>
      <c r="C69" s="52"/>
      <c r="D69" s="53"/>
      <c r="E69" s="50" t="s">
        <v>205</v>
      </c>
      <c r="F69" s="78">
        <f>SUM(F70:F75,F78:F83)</f>
        <v>20108.04</v>
      </c>
      <c r="G69" s="78">
        <f>SUM(G70:G75,G78:G83)</f>
        <v>5217.8399999999992</v>
      </c>
      <c r="I69" s="80"/>
    </row>
    <row r="70" spans="1:9" s="90" customFormat="1" ht="12.75" customHeight="1" x14ac:dyDescent="0.2">
      <c r="A70" s="19" t="s">
        <v>18</v>
      </c>
      <c r="B70" s="6"/>
      <c r="C70" s="38" t="s">
        <v>101</v>
      </c>
      <c r="D70" s="21"/>
      <c r="E70" s="25"/>
      <c r="F70" s="78"/>
      <c r="G70" s="78"/>
      <c r="I70" s="80" t="s">
        <v>162</v>
      </c>
    </row>
    <row r="71" spans="1:9" s="90" customFormat="1" ht="12.75" customHeight="1" x14ac:dyDescent="0.2">
      <c r="A71" s="19" t="s">
        <v>20</v>
      </c>
      <c r="B71" s="34"/>
      <c r="C71" s="38" t="s">
        <v>107</v>
      </c>
      <c r="D71" s="43"/>
      <c r="E71" s="75"/>
      <c r="F71" s="78"/>
      <c r="G71" s="78"/>
      <c r="I71" s="80" t="s">
        <v>163</v>
      </c>
    </row>
    <row r="72" spans="1:9" s="90" customFormat="1" x14ac:dyDescent="0.2">
      <c r="A72" s="19" t="s">
        <v>22</v>
      </c>
      <c r="B72" s="34"/>
      <c r="C72" s="38" t="s">
        <v>99</v>
      </c>
      <c r="D72" s="43"/>
      <c r="E72" s="75"/>
      <c r="F72" s="78"/>
      <c r="G72" s="78"/>
      <c r="I72" s="80" t="s">
        <v>164</v>
      </c>
    </row>
    <row r="73" spans="1:9" s="90" customFormat="1" x14ac:dyDescent="0.2">
      <c r="A73" s="66" t="s">
        <v>24</v>
      </c>
      <c r="B73" s="44"/>
      <c r="C73" s="45" t="s">
        <v>84</v>
      </c>
      <c r="D73" s="46"/>
      <c r="E73" s="75"/>
      <c r="F73" s="78"/>
      <c r="G73" s="78"/>
      <c r="I73" s="80" t="s">
        <v>165</v>
      </c>
    </row>
    <row r="74" spans="1:9" s="90" customFormat="1" x14ac:dyDescent="0.2">
      <c r="A74" s="25" t="s">
        <v>26</v>
      </c>
      <c r="B74" s="20"/>
      <c r="C74" s="20" t="s">
        <v>85</v>
      </c>
      <c r="D74" s="21"/>
      <c r="E74" s="76"/>
      <c r="F74" s="78"/>
      <c r="G74" s="78"/>
      <c r="I74" s="80" t="s">
        <v>166</v>
      </c>
    </row>
    <row r="75" spans="1:9" s="90" customFormat="1" ht="12.75" customHeight="1" x14ac:dyDescent="0.2">
      <c r="A75" s="70" t="s">
        <v>28</v>
      </c>
      <c r="B75" s="52"/>
      <c r="C75" s="65" t="s">
        <v>100</v>
      </c>
      <c r="D75" s="55"/>
      <c r="E75" s="25"/>
      <c r="F75" s="78">
        <f>SUM(F76,F77)</f>
        <v>0</v>
      </c>
      <c r="G75" s="78">
        <f>SUM(G76,G77)</f>
        <v>0</v>
      </c>
      <c r="I75" s="80"/>
    </row>
    <row r="76" spans="1:9" s="90" customFormat="1" ht="12.75" customHeight="1" x14ac:dyDescent="0.2">
      <c r="A76" s="14" t="s">
        <v>125</v>
      </c>
      <c r="B76" s="22"/>
      <c r="C76" s="23"/>
      <c r="D76" s="87" t="s">
        <v>69</v>
      </c>
      <c r="E76" s="75"/>
      <c r="F76" s="78"/>
      <c r="G76" s="78"/>
      <c r="I76" s="80" t="s">
        <v>167</v>
      </c>
    </row>
    <row r="77" spans="1:9" s="90" customFormat="1" ht="12.75" customHeight="1" x14ac:dyDescent="0.2">
      <c r="A77" s="14" t="s">
        <v>126</v>
      </c>
      <c r="B77" s="22"/>
      <c r="C77" s="23"/>
      <c r="D77" s="87" t="s">
        <v>70</v>
      </c>
      <c r="E77" s="72"/>
      <c r="F77" s="78"/>
      <c r="G77" s="78"/>
      <c r="I77" s="80" t="s">
        <v>189</v>
      </c>
    </row>
    <row r="78" spans="1:9" s="90" customFormat="1" ht="12.75" customHeight="1" x14ac:dyDescent="0.2">
      <c r="A78" s="14" t="s">
        <v>30</v>
      </c>
      <c r="B78" s="47"/>
      <c r="C78" s="48" t="s">
        <v>71</v>
      </c>
      <c r="D78" s="49"/>
      <c r="E78" s="72"/>
      <c r="F78" s="78"/>
      <c r="G78" s="78"/>
      <c r="I78" s="80" t="s">
        <v>168</v>
      </c>
    </row>
    <row r="79" spans="1:9" s="90" customFormat="1" ht="12.75" customHeight="1" x14ac:dyDescent="0.2">
      <c r="A79" s="14" t="s">
        <v>32</v>
      </c>
      <c r="B79" s="28"/>
      <c r="C79" s="40" t="s">
        <v>111</v>
      </c>
      <c r="D79" s="41"/>
      <c r="E79" s="75"/>
      <c r="F79" s="78"/>
      <c r="G79" s="78"/>
      <c r="I79" s="80" t="s">
        <v>169</v>
      </c>
    </row>
    <row r="80" spans="1:9" s="90" customFormat="1" ht="12.75" customHeight="1" x14ac:dyDescent="0.2">
      <c r="A80" s="14" t="s">
        <v>34</v>
      </c>
      <c r="B80" s="6"/>
      <c r="C80" s="38" t="s">
        <v>72</v>
      </c>
      <c r="D80" s="24"/>
      <c r="E80" s="75"/>
      <c r="F80" s="78">
        <v>1108.67</v>
      </c>
      <c r="G80" s="78">
        <v>162.69</v>
      </c>
      <c r="I80" s="80" t="s">
        <v>170</v>
      </c>
    </row>
    <row r="81" spans="1:9" s="90" customFormat="1" ht="12.75" customHeight="1" x14ac:dyDescent="0.2">
      <c r="A81" s="14" t="s">
        <v>35</v>
      </c>
      <c r="B81" s="6"/>
      <c r="C81" s="38" t="s">
        <v>73</v>
      </c>
      <c r="D81" s="24"/>
      <c r="E81" s="75"/>
      <c r="F81" s="78">
        <v>13944.220000000001</v>
      </c>
      <c r="G81" s="78"/>
      <c r="I81" s="80" t="s">
        <v>188</v>
      </c>
    </row>
    <row r="82" spans="1:9" s="90" customFormat="1" ht="12.75" customHeight="1" x14ac:dyDescent="0.2">
      <c r="A82" s="19" t="s">
        <v>124</v>
      </c>
      <c r="B82" s="22"/>
      <c r="C82" s="40" t="s">
        <v>91</v>
      </c>
      <c r="D82" s="87"/>
      <c r="E82" s="75"/>
      <c r="F82" s="78">
        <v>5055.1499999999996</v>
      </c>
      <c r="G82" s="78">
        <v>5055.1499999999996</v>
      </c>
      <c r="I82" s="80" t="s">
        <v>187</v>
      </c>
    </row>
    <row r="83" spans="1:9" s="90" customFormat="1" ht="12.75" customHeight="1" x14ac:dyDescent="0.2">
      <c r="A83" s="19" t="s">
        <v>127</v>
      </c>
      <c r="B83" s="6"/>
      <c r="C83" s="38" t="s">
        <v>74</v>
      </c>
      <c r="D83" s="24"/>
      <c r="E83" s="73"/>
      <c r="F83" s="78"/>
      <c r="G83" s="78"/>
      <c r="I83" s="80" t="s">
        <v>171</v>
      </c>
    </row>
    <row r="84" spans="1:9" s="90" customFormat="1" ht="12.75" customHeight="1" x14ac:dyDescent="0.2">
      <c r="A84" s="1" t="s">
        <v>75</v>
      </c>
      <c r="B84" s="31" t="s">
        <v>76</v>
      </c>
      <c r="C84" s="32"/>
      <c r="D84" s="33"/>
      <c r="E84" s="73" t="s">
        <v>206</v>
      </c>
      <c r="F84" s="77">
        <f>SUM(F85,F86,F89,F90)</f>
        <v>241.00000000000728</v>
      </c>
      <c r="G84" s="77">
        <f>SUM(G85,G86,G89,G90)</f>
        <v>241.0000000000291</v>
      </c>
      <c r="I84" s="81"/>
    </row>
    <row r="85" spans="1:9" s="90" customFormat="1" ht="12.75" customHeight="1" x14ac:dyDescent="0.2">
      <c r="A85" s="25" t="s">
        <v>9</v>
      </c>
      <c r="B85" s="5" t="s">
        <v>86</v>
      </c>
      <c r="C85" s="6"/>
      <c r="D85" s="89"/>
      <c r="E85" s="73"/>
      <c r="F85" s="78"/>
      <c r="G85" s="78"/>
      <c r="I85" s="80" t="s">
        <v>172</v>
      </c>
    </row>
    <row r="86" spans="1:9" s="90" customFormat="1" ht="12.75" customHeight="1" x14ac:dyDescent="0.2">
      <c r="A86" s="25" t="s">
        <v>16</v>
      </c>
      <c r="B86" s="29" t="s">
        <v>77</v>
      </c>
      <c r="C86" s="30"/>
      <c r="D86" s="13"/>
      <c r="E86" s="25"/>
      <c r="F86" s="78">
        <f>SUM(F87,F88)</f>
        <v>0</v>
      </c>
      <c r="G86" s="78">
        <f>SUM(G87,G88)</f>
        <v>0</v>
      </c>
      <c r="I86" s="80"/>
    </row>
    <row r="87" spans="1:9" s="90" customFormat="1" ht="12.75" customHeight="1" x14ac:dyDescent="0.2">
      <c r="A87" s="19" t="s">
        <v>18</v>
      </c>
      <c r="B87" s="6"/>
      <c r="C87" s="38" t="s">
        <v>78</v>
      </c>
      <c r="D87" s="24"/>
      <c r="E87" s="25"/>
      <c r="F87" s="78"/>
      <c r="G87" s="78"/>
      <c r="I87" s="80" t="s">
        <v>173</v>
      </c>
    </row>
    <row r="88" spans="1:9" s="90" customFormat="1" ht="12.75" customHeight="1" x14ac:dyDescent="0.2">
      <c r="A88" s="19" t="s">
        <v>20</v>
      </c>
      <c r="B88" s="6"/>
      <c r="C88" s="38" t="s">
        <v>79</v>
      </c>
      <c r="D88" s="24"/>
      <c r="E88" s="25"/>
      <c r="F88" s="78"/>
      <c r="G88" s="78"/>
      <c r="I88" s="80" t="s">
        <v>174</v>
      </c>
    </row>
    <row r="89" spans="1:9" s="90" customFormat="1" ht="12.75" customHeight="1" x14ac:dyDescent="0.2">
      <c r="A89" s="50" t="s">
        <v>36</v>
      </c>
      <c r="B89" s="23" t="s">
        <v>108</v>
      </c>
      <c r="C89" s="23"/>
      <c r="D89" s="88"/>
      <c r="E89" s="25"/>
      <c r="F89" s="78"/>
      <c r="G89" s="78"/>
      <c r="I89" s="80" t="s">
        <v>175</v>
      </c>
    </row>
    <row r="90" spans="1:9" s="90" customFormat="1" ht="12.75" customHeight="1" x14ac:dyDescent="0.2">
      <c r="A90" s="15" t="s">
        <v>44</v>
      </c>
      <c r="B90" s="16" t="s">
        <v>80</v>
      </c>
      <c r="C90" s="17"/>
      <c r="D90" s="18"/>
      <c r="E90" s="25"/>
      <c r="F90" s="78">
        <f>SUM(F91,F92)</f>
        <v>241.00000000000728</v>
      </c>
      <c r="G90" s="78">
        <f>SUM(G91,G92)</f>
        <v>241.0000000000291</v>
      </c>
      <c r="I90" s="80"/>
    </row>
    <row r="91" spans="1:9" s="90" customFormat="1" ht="12.75" customHeight="1" x14ac:dyDescent="0.2">
      <c r="A91" s="19" t="s">
        <v>118</v>
      </c>
      <c r="B91" s="26"/>
      <c r="C91" s="38" t="s">
        <v>105</v>
      </c>
      <c r="D91" s="7"/>
      <c r="E91" s="72"/>
      <c r="F91" s="78">
        <v>7.2759576141834259E-12</v>
      </c>
      <c r="G91" s="78">
        <v>241.0000000000291</v>
      </c>
      <c r="I91" s="80" t="s">
        <v>176</v>
      </c>
    </row>
    <row r="92" spans="1:9" s="90" customFormat="1" ht="12.75" customHeight="1" x14ac:dyDescent="0.2">
      <c r="A92" s="19" t="s">
        <v>119</v>
      </c>
      <c r="B92" s="26"/>
      <c r="C92" s="38" t="s">
        <v>106</v>
      </c>
      <c r="D92" s="7"/>
      <c r="E92" s="72"/>
      <c r="F92" s="78">
        <v>241</v>
      </c>
      <c r="G92" s="78"/>
      <c r="I92" s="80" t="s">
        <v>182</v>
      </c>
    </row>
    <row r="93" spans="1:9" s="90" customFormat="1" ht="12.75" customHeight="1" x14ac:dyDescent="0.2">
      <c r="A93" s="1" t="s">
        <v>87</v>
      </c>
      <c r="B93" s="31" t="s">
        <v>88</v>
      </c>
      <c r="C93" s="33"/>
      <c r="D93" s="33"/>
      <c r="E93" s="72"/>
      <c r="F93" s="77"/>
      <c r="G93" s="77"/>
      <c r="I93" s="81"/>
    </row>
    <row r="94" spans="1:9" s="90" customFormat="1" ht="25.5" customHeight="1" x14ac:dyDescent="0.2">
      <c r="A94" s="1"/>
      <c r="B94" s="159" t="s">
        <v>120</v>
      </c>
      <c r="C94" s="154"/>
      <c r="D94" s="155"/>
      <c r="E94" s="25"/>
      <c r="F94" s="79">
        <f>SUM(F59,F64,F84,F93)</f>
        <v>1013928.8900000001</v>
      </c>
      <c r="G94" s="79">
        <f>SUM(G59,G64,G84,G93)</f>
        <v>1007218.2599999999</v>
      </c>
      <c r="I94" s="82"/>
    </row>
    <row r="95" spans="1:9" s="90" customFormat="1" x14ac:dyDescent="0.2">
      <c r="A95" s="36"/>
      <c r="B95" s="35"/>
      <c r="C95" s="35"/>
      <c r="D95" s="35"/>
      <c r="E95" s="35"/>
      <c r="F95" s="37"/>
      <c r="G95" s="37"/>
    </row>
    <row r="96" spans="1:9" s="90" customFormat="1" ht="12.75" customHeight="1" x14ac:dyDescent="0.2">
      <c r="A96" s="160" t="s">
        <v>193</v>
      </c>
      <c r="B96" s="160"/>
      <c r="C96" s="160"/>
      <c r="D96" s="160"/>
      <c r="E96" s="83"/>
      <c r="F96" s="142" t="s">
        <v>194</v>
      </c>
      <c r="G96" s="142"/>
    </row>
    <row r="97" spans="1:8" s="90" customFormat="1" ht="12.75" customHeight="1" x14ac:dyDescent="0.2">
      <c r="A97" s="160" t="s">
        <v>184</v>
      </c>
      <c r="B97" s="160"/>
      <c r="C97" s="160"/>
      <c r="D97" s="160"/>
      <c r="E97" s="37" t="s">
        <v>185</v>
      </c>
      <c r="F97" s="142" t="s">
        <v>112</v>
      </c>
      <c r="G97" s="142"/>
    </row>
    <row r="98" spans="1:8" s="90" customFormat="1" x14ac:dyDescent="0.2">
      <c r="A98" s="86"/>
      <c r="B98" s="86"/>
      <c r="C98" s="86"/>
      <c r="D98" s="86"/>
      <c r="E98" s="86"/>
      <c r="F98" s="86"/>
      <c r="G98" s="86"/>
    </row>
    <row r="99" spans="1:8" s="90" customFormat="1" ht="12.75" customHeight="1" x14ac:dyDescent="0.2">
      <c r="A99" s="161" t="s">
        <v>196</v>
      </c>
      <c r="B99" s="161"/>
      <c r="C99" s="161"/>
      <c r="D99" s="161"/>
      <c r="E99" s="84"/>
      <c r="F99" s="148" t="s">
        <v>197</v>
      </c>
      <c r="G99" s="148"/>
    </row>
    <row r="100" spans="1:8" s="90" customFormat="1" ht="12.75" customHeight="1" x14ac:dyDescent="0.2">
      <c r="A100" s="161" t="s">
        <v>186</v>
      </c>
      <c r="B100" s="161"/>
      <c r="C100" s="161"/>
      <c r="D100" s="161"/>
      <c r="E100" s="91" t="s">
        <v>185</v>
      </c>
      <c r="F100" s="148" t="s">
        <v>112</v>
      </c>
      <c r="G100" s="148"/>
    </row>
    <row r="101" spans="1:8" s="90" customFormat="1" x14ac:dyDescent="0.2">
      <c r="A101" s="85"/>
      <c r="B101" s="85"/>
      <c r="C101" s="85"/>
      <c r="D101" s="85"/>
      <c r="E101" s="61"/>
      <c r="F101" s="86"/>
      <c r="G101" s="86"/>
    </row>
    <row r="102" spans="1:8" s="90" customFormat="1" x14ac:dyDescent="0.2">
      <c r="A102" s="85"/>
      <c r="B102" s="85"/>
      <c r="C102" s="85"/>
      <c r="D102" s="85"/>
      <c r="E102" s="61"/>
      <c r="F102" s="86"/>
      <c r="G102" s="86"/>
    </row>
    <row r="103" spans="1:8" s="90" customFormat="1" ht="12.75" customHeight="1" x14ac:dyDescent="0.2">
      <c r="E103" s="37"/>
      <c r="H103" s="95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" right="0" top="0" bottom="0" header="0" footer="0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B7AD6-8EC7-4742-A5A7-EBDDC5D2AFFA}">
  <dimension ref="A1:K63"/>
  <sheetViews>
    <sheetView workbookViewId="0">
      <selection activeCell="A15" sqref="A15:I15"/>
    </sheetView>
  </sheetViews>
  <sheetFormatPr defaultRowHeight="12.75" x14ac:dyDescent="0.2"/>
  <cols>
    <col min="1" max="1" width="4.5703125" style="125" customWidth="1"/>
    <col min="2" max="2" width="1.5703125" style="125" hidden="1" customWidth="1"/>
    <col min="3" max="3" width="30.140625" style="125" customWidth="1"/>
    <col min="4" max="4" width="18.28515625" style="125" customWidth="1"/>
    <col min="5" max="5" width="0" style="125" hidden="1" customWidth="1"/>
    <col min="6" max="6" width="11.7109375" style="125" customWidth="1"/>
    <col min="7" max="7" width="5.5703125" style="125" customWidth="1"/>
    <col min="8" max="8" width="14.7109375" style="125" customWidth="1"/>
    <col min="9" max="9" width="17" style="125" customWidth="1"/>
    <col min="10" max="10" width="7.140625" style="125" customWidth="1"/>
    <col min="11" max="11" width="88.85546875" style="125" customWidth="1"/>
    <col min="12" max="16384" width="9.140625" style="125"/>
  </cols>
  <sheetData>
    <row r="1" spans="1:11" x14ac:dyDescent="0.2">
      <c r="G1" s="135"/>
      <c r="H1" s="135"/>
    </row>
    <row r="2" spans="1:11" x14ac:dyDescent="0.2">
      <c r="D2" s="129"/>
      <c r="G2" s="125" t="s">
        <v>207</v>
      </c>
    </row>
    <row r="3" spans="1:11" x14ac:dyDescent="0.2">
      <c r="G3" s="125" t="s">
        <v>113</v>
      </c>
    </row>
    <row r="4" spans="1:11" x14ac:dyDescent="0.2">
      <c r="A4" s="165" t="s">
        <v>208</v>
      </c>
      <c r="B4" s="139"/>
      <c r="C4" s="139"/>
      <c r="D4" s="139"/>
      <c r="E4" s="139"/>
      <c r="F4" s="139"/>
      <c r="G4" s="139"/>
      <c r="H4" s="139"/>
      <c r="I4" s="139"/>
    </row>
    <row r="5" spans="1:11" x14ac:dyDescent="0.2">
      <c r="A5" s="166" t="s">
        <v>209</v>
      </c>
      <c r="B5" s="139"/>
      <c r="C5" s="139"/>
      <c r="D5" s="139"/>
      <c r="E5" s="139"/>
      <c r="F5" s="139"/>
      <c r="G5" s="139"/>
      <c r="H5" s="139"/>
      <c r="I5" s="139"/>
    </row>
    <row r="6" spans="1:11" x14ac:dyDescent="0.2">
      <c r="A6" s="167" t="s">
        <v>190</v>
      </c>
      <c r="B6" s="168"/>
      <c r="C6" s="168"/>
      <c r="D6" s="168"/>
      <c r="E6" s="168"/>
      <c r="F6" s="168"/>
      <c r="G6" s="168"/>
      <c r="H6" s="168"/>
      <c r="I6" s="168"/>
    </row>
    <row r="7" spans="1:11" x14ac:dyDescent="0.2">
      <c r="A7" s="163" t="s">
        <v>210</v>
      </c>
      <c r="B7" s="139"/>
      <c r="C7" s="139"/>
      <c r="D7" s="139"/>
      <c r="E7" s="139"/>
      <c r="F7" s="139"/>
      <c r="G7" s="139"/>
      <c r="H7" s="139"/>
      <c r="I7" s="139"/>
    </row>
    <row r="8" spans="1:11" x14ac:dyDescent="0.2">
      <c r="A8" s="163" t="s">
        <v>211</v>
      </c>
      <c r="B8" s="139"/>
      <c r="C8" s="139"/>
      <c r="D8" s="139"/>
      <c r="E8" s="139"/>
      <c r="F8" s="139"/>
      <c r="G8" s="139"/>
      <c r="H8" s="139"/>
      <c r="I8" s="139"/>
    </row>
    <row r="9" spans="1:11" x14ac:dyDescent="0.2">
      <c r="A9" s="163" t="s">
        <v>212</v>
      </c>
      <c r="B9" s="139"/>
      <c r="C9" s="139"/>
      <c r="D9" s="139"/>
      <c r="E9" s="139"/>
      <c r="F9" s="139"/>
      <c r="G9" s="139"/>
      <c r="H9" s="139"/>
      <c r="I9" s="139"/>
    </row>
    <row r="10" spans="1:11" x14ac:dyDescent="0.2">
      <c r="A10" s="165" t="s">
        <v>213</v>
      </c>
      <c r="B10" s="169"/>
      <c r="C10" s="169"/>
      <c r="D10" s="169"/>
      <c r="E10" s="169"/>
      <c r="F10" s="169"/>
      <c r="G10" s="169"/>
      <c r="H10" s="169"/>
      <c r="I10" s="169"/>
    </row>
    <row r="11" spans="1:11" x14ac:dyDescent="0.2">
      <c r="A11" s="163"/>
      <c r="B11" s="139"/>
      <c r="C11" s="139"/>
      <c r="D11" s="139"/>
      <c r="E11" s="139"/>
      <c r="F11" s="139"/>
      <c r="G11" s="139"/>
      <c r="H11" s="139"/>
      <c r="I11" s="139"/>
    </row>
    <row r="12" spans="1:11" x14ac:dyDescent="0.2">
      <c r="A12" s="165" t="s">
        <v>191</v>
      </c>
      <c r="B12" s="169"/>
      <c r="C12" s="169"/>
      <c r="D12" s="169"/>
      <c r="E12" s="169"/>
      <c r="F12" s="169"/>
      <c r="G12" s="169"/>
      <c r="H12" s="169"/>
      <c r="I12" s="169"/>
    </row>
    <row r="13" spans="1:11" x14ac:dyDescent="0.2">
      <c r="A13" s="162" t="s">
        <v>192</v>
      </c>
      <c r="B13" s="139"/>
      <c r="C13" s="139"/>
      <c r="D13" s="139"/>
      <c r="E13" s="139"/>
      <c r="F13" s="139"/>
      <c r="G13" s="139"/>
      <c r="H13" s="139"/>
      <c r="I13" s="139"/>
    </row>
    <row r="14" spans="1:11" x14ac:dyDescent="0.2">
      <c r="A14" s="163" t="s">
        <v>1</v>
      </c>
      <c r="B14" s="139"/>
      <c r="C14" s="139"/>
      <c r="D14" s="139"/>
      <c r="E14" s="139"/>
      <c r="F14" s="139"/>
      <c r="G14" s="139"/>
      <c r="H14" s="139"/>
      <c r="I14" s="139"/>
    </row>
    <row r="15" spans="1:11" x14ac:dyDescent="0.2">
      <c r="A15" s="164" t="s">
        <v>409</v>
      </c>
      <c r="B15" s="139"/>
      <c r="C15" s="139"/>
      <c r="D15" s="139"/>
      <c r="E15" s="139"/>
      <c r="F15" s="139"/>
      <c r="G15" s="139"/>
      <c r="H15" s="139"/>
      <c r="I15" s="139"/>
    </row>
    <row r="16" spans="1:11" s="99" customFormat="1" ht="38.25" x14ac:dyDescent="0.2">
      <c r="A16" s="171" t="s">
        <v>2</v>
      </c>
      <c r="B16" s="171"/>
      <c r="C16" s="171" t="s">
        <v>3</v>
      </c>
      <c r="D16" s="172"/>
      <c r="E16" s="172"/>
      <c r="F16" s="172"/>
      <c r="G16" s="133" t="s">
        <v>214</v>
      </c>
      <c r="H16" s="133" t="s">
        <v>215</v>
      </c>
      <c r="I16" s="133" t="s">
        <v>216</v>
      </c>
      <c r="K16" s="133" t="s">
        <v>215</v>
      </c>
    </row>
    <row r="17" spans="1:11" x14ac:dyDescent="0.2">
      <c r="A17" s="132" t="s">
        <v>7</v>
      </c>
      <c r="B17" s="134" t="s">
        <v>217</v>
      </c>
      <c r="C17" s="170" t="s">
        <v>217</v>
      </c>
      <c r="D17" s="173"/>
      <c r="E17" s="173"/>
      <c r="F17" s="173"/>
      <c r="G17" s="100" t="s">
        <v>218</v>
      </c>
      <c r="H17" s="101">
        <f>SUM(H18,H23,H24)</f>
        <v>53228.039999999994</v>
      </c>
      <c r="I17" s="101">
        <f>SUM(I18,I23,I24)</f>
        <v>64973.55999999999</v>
      </c>
      <c r="K17" s="101"/>
    </row>
    <row r="18" spans="1:11" x14ac:dyDescent="0.2">
      <c r="A18" s="130" t="s">
        <v>9</v>
      </c>
      <c r="B18" s="102" t="s">
        <v>219</v>
      </c>
      <c r="C18" s="174" t="s">
        <v>219</v>
      </c>
      <c r="D18" s="174"/>
      <c r="E18" s="174"/>
      <c r="F18" s="174"/>
      <c r="G18" s="103"/>
      <c r="H18" s="104">
        <f>SUM(H19:H22)</f>
        <v>53228.039999999994</v>
      </c>
      <c r="I18" s="104">
        <f>SUM(I19:I22)</f>
        <v>64973.55999999999</v>
      </c>
      <c r="K18" s="104"/>
    </row>
    <row r="19" spans="1:11" x14ac:dyDescent="0.2">
      <c r="A19" s="130" t="s">
        <v>220</v>
      </c>
      <c r="B19" s="102" t="s">
        <v>60</v>
      </c>
      <c r="C19" s="174" t="s">
        <v>60</v>
      </c>
      <c r="D19" s="174"/>
      <c r="E19" s="174"/>
      <c r="F19" s="174"/>
      <c r="G19" s="103"/>
      <c r="H19" s="78">
        <v>807.09</v>
      </c>
      <c r="I19" s="78">
        <v>807.09</v>
      </c>
      <c r="K19" s="80" t="s">
        <v>221</v>
      </c>
    </row>
    <row r="20" spans="1:11" x14ac:dyDescent="0.2">
      <c r="A20" s="130" t="s">
        <v>222</v>
      </c>
      <c r="B20" s="131" t="s">
        <v>223</v>
      </c>
      <c r="C20" s="172" t="s">
        <v>223</v>
      </c>
      <c r="D20" s="172"/>
      <c r="E20" s="172"/>
      <c r="F20" s="172"/>
      <c r="G20" s="103"/>
      <c r="H20" s="78">
        <v>51724.68</v>
      </c>
      <c r="I20" s="78">
        <v>63402.35</v>
      </c>
      <c r="K20" s="80" t="s">
        <v>224</v>
      </c>
    </row>
    <row r="21" spans="1:11" x14ac:dyDescent="0.2">
      <c r="A21" s="130" t="s">
        <v>225</v>
      </c>
      <c r="B21" s="102" t="s">
        <v>226</v>
      </c>
      <c r="C21" s="172" t="s">
        <v>226</v>
      </c>
      <c r="D21" s="172"/>
      <c r="E21" s="172"/>
      <c r="F21" s="172"/>
      <c r="G21" s="103"/>
      <c r="H21" s="78">
        <v>684.78</v>
      </c>
      <c r="I21" s="78">
        <v>669.78</v>
      </c>
      <c r="K21" s="80" t="s">
        <v>227</v>
      </c>
    </row>
    <row r="22" spans="1:11" x14ac:dyDescent="0.2">
      <c r="A22" s="130" t="s">
        <v>228</v>
      </c>
      <c r="B22" s="131" t="s">
        <v>229</v>
      </c>
      <c r="C22" s="172" t="s">
        <v>229</v>
      </c>
      <c r="D22" s="172"/>
      <c r="E22" s="172"/>
      <c r="F22" s="172"/>
      <c r="G22" s="103"/>
      <c r="H22" s="78">
        <v>11.49</v>
      </c>
      <c r="I22" s="78">
        <v>94.34</v>
      </c>
      <c r="K22" s="80" t="s">
        <v>230</v>
      </c>
    </row>
    <row r="23" spans="1:11" x14ac:dyDescent="0.2">
      <c r="A23" s="130" t="s">
        <v>16</v>
      </c>
      <c r="B23" s="102" t="s">
        <v>231</v>
      </c>
      <c r="C23" s="172" t="s">
        <v>231</v>
      </c>
      <c r="D23" s="172"/>
      <c r="E23" s="172"/>
      <c r="F23" s="172"/>
      <c r="G23" s="103"/>
      <c r="H23" s="104"/>
      <c r="I23" s="105"/>
      <c r="K23" s="106"/>
    </row>
    <row r="24" spans="1:11" x14ac:dyDescent="0.2">
      <c r="A24" s="130" t="s">
        <v>36</v>
      </c>
      <c r="B24" s="102" t="s">
        <v>232</v>
      </c>
      <c r="C24" s="172" t="s">
        <v>232</v>
      </c>
      <c r="D24" s="172"/>
      <c r="E24" s="172"/>
      <c r="F24" s="172"/>
      <c r="G24" s="103" t="s">
        <v>218</v>
      </c>
      <c r="H24" s="104">
        <f>SUM(H25)+SUM(H26)</f>
        <v>0</v>
      </c>
      <c r="I24" s="104">
        <f>SUM(I25)+SUM(I26)</f>
        <v>0</v>
      </c>
      <c r="K24" s="106"/>
    </row>
    <row r="25" spans="1:11" x14ac:dyDescent="0.2">
      <c r="A25" s="130" t="s">
        <v>233</v>
      </c>
      <c r="B25" s="131" t="s">
        <v>234</v>
      </c>
      <c r="C25" s="172" t="s">
        <v>234</v>
      </c>
      <c r="D25" s="172"/>
      <c r="E25" s="172"/>
      <c r="F25" s="172"/>
      <c r="G25" s="103"/>
      <c r="H25" s="78"/>
      <c r="I25" s="78">
        <v>0</v>
      </c>
      <c r="K25" s="80" t="s">
        <v>235</v>
      </c>
    </row>
    <row r="26" spans="1:11" x14ac:dyDescent="0.2">
      <c r="A26" s="130" t="s">
        <v>236</v>
      </c>
      <c r="B26" s="131" t="s">
        <v>237</v>
      </c>
      <c r="C26" s="172" t="s">
        <v>237</v>
      </c>
      <c r="D26" s="172"/>
      <c r="E26" s="172"/>
      <c r="F26" s="172"/>
      <c r="G26" s="103"/>
      <c r="H26" s="78"/>
      <c r="I26" s="78"/>
      <c r="K26" s="80" t="s">
        <v>238</v>
      </c>
    </row>
    <row r="27" spans="1:11" x14ac:dyDescent="0.2">
      <c r="A27" s="132" t="s">
        <v>45</v>
      </c>
      <c r="B27" s="134" t="s">
        <v>239</v>
      </c>
      <c r="C27" s="170" t="s">
        <v>239</v>
      </c>
      <c r="D27" s="170"/>
      <c r="E27" s="170"/>
      <c r="F27" s="170"/>
      <c r="G27" s="100" t="s">
        <v>240</v>
      </c>
      <c r="H27" s="101">
        <f>SUM(H28:H41)</f>
        <v>53228.04</v>
      </c>
      <c r="I27" s="101">
        <f>SUM(I28:I41)</f>
        <v>64485.63</v>
      </c>
      <c r="K27" s="107"/>
    </row>
    <row r="28" spans="1:11" x14ac:dyDescent="0.2">
      <c r="A28" s="130" t="s">
        <v>9</v>
      </c>
      <c r="B28" s="102" t="s">
        <v>241</v>
      </c>
      <c r="C28" s="172" t="s">
        <v>242</v>
      </c>
      <c r="D28" s="178"/>
      <c r="E28" s="178"/>
      <c r="F28" s="178"/>
      <c r="G28" s="103"/>
      <c r="H28" s="78">
        <v>40875.270000000004</v>
      </c>
      <c r="I28" s="78">
        <v>51398.1</v>
      </c>
      <c r="K28" s="80" t="s">
        <v>243</v>
      </c>
    </row>
    <row r="29" spans="1:11" x14ac:dyDescent="0.2">
      <c r="A29" s="130" t="s">
        <v>16</v>
      </c>
      <c r="B29" s="102" t="s">
        <v>244</v>
      </c>
      <c r="C29" s="172" t="s">
        <v>245</v>
      </c>
      <c r="D29" s="178"/>
      <c r="E29" s="178"/>
      <c r="F29" s="178"/>
      <c r="G29" s="103"/>
      <c r="H29" s="78">
        <v>6897.68</v>
      </c>
      <c r="I29" s="78">
        <v>7188.02</v>
      </c>
      <c r="K29" s="80" t="s">
        <v>246</v>
      </c>
    </row>
    <row r="30" spans="1:11" x14ac:dyDescent="0.2">
      <c r="A30" s="130" t="s">
        <v>36</v>
      </c>
      <c r="B30" s="102" t="s">
        <v>247</v>
      </c>
      <c r="C30" s="172" t="s">
        <v>248</v>
      </c>
      <c r="D30" s="178"/>
      <c r="E30" s="178"/>
      <c r="F30" s="178"/>
      <c r="G30" s="103"/>
      <c r="H30" s="78">
        <v>2250.46</v>
      </c>
      <c r="I30" s="78">
        <v>1705.72</v>
      </c>
      <c r="K30" s="80" t="s">
        <v>249</v>
      </c>
    </row>
    <row r="31" spans="1:11" x14ac:dyDescent="0.2">
      <c r="A31" s="130" t="s">
        <v>44</v>
      </c>
      <c r="B31" s="102" t="s">
        <v>250</v>
      </c>
      <c r="C31" s="174" t="s">
        <v>251</v>
      </c>
      <c r="D31" s="178"/>
      <c r="E31" s="178"/>
      <c r="F31" s="178"/>
      <c r="G31" s="103"/>
      <c r="H31" s="78"/>
      <c r="I31" s="78"/>
      <c r="K31" s="80" t="s">
        <v>252</v>
      </c>
    </row>
    <row r="32" spans="1:11" x14ac:dyDescent="0.2">
      <c r="A32" s="130" t="s">
        <v>55</v>
      </c>
      <c r="B32" s="102" t="s">
        <v>253</v>
      </c>
      <c r="C32" s="174" t="s">
        <v>254</v>
      </c>
      <c r="D32" s="178"/>
      <c r="E32" s="178"/>
      <c r="F32" s="178"/>
      <c r="G32" s="103"/>
      <c r="H32" s="78">
        <v>12.12</v>
      </c>
      <c r="I32" s="78"/>
      <c r="K32" s="80" t="s">
        <v>255</v>
      </c>
    </row>
    <row r="33" spans="1:11" x14ac:dyDescent="0.2">
      <c r="A33" s="130" t="s">
        <v>256</v>
      </c>
      <c r="B33" s="102" t="s">
        <v>257</v>
      </c>
      <c r="C33" s="174" t="s">
        <v>258</v>
      </c>
      <c r="D33" s="178"/>
      <c r="E33" s="178"/>
      <c r="F33" s="178"/>
      <c r="G33" s="103"/>
      <c r="H33" s="78"/>
      <c r="I33" s="78">
        <v>45</v>
      </c>
      <c r="K33" s="80" t="s">
        <v>259</v>
      </c>
    </row>
    <row r="34" spans="1:11" x14ac:dyDescent="0.2">
      <c r="A34" s="130" t="s">
        <v>260</v>
      </c>
      <c r="B34" s="102" t="s">
        <v>261</v>
      </c>
      <c r="C34" s="174" t="s">
        <v>262</v>
      </c>
      <c r="D34" s="178"/>
      <c r="E34" s="178"/>
      <c r="F34" s="178"/>
      <c r="G34" s="103"/>
      <c r="H34" s="78"/>
      <c r="I34" s="78"/>
      <c r="K34" s="80" t="s">
        <v>263</v>
      </c>
    </row>
    <row r="35" spans="1:11" x14ac:dyDescent="0.2">
      <c r="A35" s="130" t="s">
        <v>264</v>
      </c>
      <c r="B35" s="102" t="s">
        <v>265</v>
      </c>
      <c r="C35" s="172" t="s">
        <v>265</v>
      </c>
      <c r="D35" s="178"/>
      <c r="E35" s="178"/>
      <c r="F35" s="178"/>
      <c r="G35" s="103"/>
      <c r="H35" s="78"/>
      <c r="I35" s="78"/>
      <c r="K35" s="80" t="s">
        <v>266</v>
      </c>
    </row>
    <row r="36" spans="1:11" x14ac:dyDescent="0.2">
      <c r="A36" s="130" t="s">
        <v>267</v>
      </c>
      <c r="B36" s="102" t="s">
        <v>268</v>
      </c>
      <c r="C36" s="174" t="s">
        <v>268</v>
      </c>
      <c r="D36" s="178"/>
      <c r="E36" s="178"/>
      <c r="F36" s="178"/>
      <c r="G36" s="103"/>
      <c r="H36" s="78">
        <v>1765.7400000000002</v>
      </c>
      <c r="I36" s="78">
        <v>2217.0100000000002</v>
      </c>
      <c r="K36" s="80" t="s">
        <v>269</v>
      </c>
    </row>
    <row r="37" spans="1:11" x14ac:dyDescent="0.2">
      <c r="A37" s="130" t="s">
        <v>270</v>
      </c>
      <c r="B37" s="102" t="s">
        <v>271</v>
      </c>
      <c r="C37" s="172" t="s">
        <v>272</v>
      </c>
      <c r="D37" s="172"/>
      <c r="E37" s="172"/>
      <c r="F37" s="172"/>
      <c r="G37" s="103"/>
      <c r="H37" s="78"/>
      <c r="I37" s="78"/>
      <c r="K37" s="80" t="s">
        <v>273</v>
      </c>
    </row>
    <row r="38" spans="1:11" x14ac:dyDescent="0.2">
      <c r="A38" s="130" t="s">
        <v>274</v>
      </c>
      <c r="B38" s="102" t="s">
        <v>275</v>
      </c>
      <c r="C38" s="172" t="s">
        <v>276</v>
      </c>
      <c r="D38" s="178"/>
      <c r="E38" s="178"/>
      <c r="F38" s="178"/>
      <c r="G38" s="103"/>
      <c r="H38" s="78">
        <v>72.599999999999994</v>
      </c>
      <c r="I38" s="78">
        <v>72.599999999999994</v>
      </c>
      <c r="K38" s="80" t="s">
        <v>277</v>
      </c>
    </row>
    <row r="39" spans="1:11" x14ac:dyDescent="0.2">
      <c r="A39" s="130" t="s">
        <v>278</v>
      </c>
      <c r="B39" s="102" t="s">
        <v>279</v>
      </c>
      <c r="C39" s="172" t="s">
        <v>280</v>
      </c>
      <c r="D39" s="178"/>
      <c r="E39" s="178"/>
      <c r="F39" s="178"/>
      <c r="G39" s="103"/>
      <c r="H39" s="78"/>
      <c r="I39" s="78"/>
      <c r="K39" s="80" t="s">
        <v>281</v>
      </c>
    </row>
    <row r="40" spans="1:11" x14ac:dyDescent="0.2">
      <c r="A40" s="130" t="s">
        <v>282</v>
      </c>
      <c r="B40" s="102" t="s">
        <v>283</v>
      </c>
      <c r="C40" s="172" t="s">
        <v>284</v>
      </c>
      <c r="D40" s="178"/>
      <c r="E40" s="178"/>
      <c r="F40" s="178"/>
      <c r="G40" s="103"/>
      <c r="H40" s="78">
        <v>1354.17</v>
      </c>
      <c r="I40" s="78">
        <v>1859.18</v>
      </c>
      <c r="K40" s="80" t="s">
        <v>285</v>
      </c>
    </row>
    <row r="41" spans="1:11" x14ac:dyDescent="0.2">
      <c r="A41" s="130" t="s">
        <v>286</v>
      </c>
      <c r="B41" s="102" t="s">
        <v>287</v>
      </c>
      <c r="C41" s="182" t="s">
        <v>288</v>
      </c>
      <c r="D41" s="183"/>
      <c r="E41" s="183"/>
      <c r="F41" s="184"/>
      <c r="G41" s="103"/>
      <c r="H41" s="78"/>
      <c r="I41" s="78"/>
      <c r="K41" s="80" t="s">
        <v>289</v>
      </c>
    </row>
    <row r="42" spans="1:11" x14ac:dyDescent="0.2">
      <c r="A42" s="134" t="s">
        <v>47</v>
      </c>
      <c r="B42" s="108" t="s">
        <v>290</v>
      </c>
      <c r="C42" s="179" t="s">
        <v>290</v>
      </c>
      <c r="D42" s="180"/>
      <c r="E42" s="180"/>
      <c r="F42" s="181"/>
      <c r="G42" s="100"/>
      <c r="H42" s="101">
        <f>H17-H27</f>
        <v>0</v>
      </c>
      <c r="I42" s="101">
        <f>I17-I27</f>
        <v>487.92999999999302</v>
      </c>
      <c r="K42" s="107"/>
    </row>
    <row r="43" spans="1:11" x14ac:dyDescent="0.2">
      <c r="A43" s="134" t="s">
        <v>58</v>
      </c>
      <c r="B43" s="134" t="s">
        <v>291</v>
      </c>
      <c r="C43" s="186" t="s">
        <v>291</v>
      </c>
      <c r="D43" s="180"/>
      <c r="E43" s="180"/>
      <c r="F43" s="181"/>
      <c r="G43" s="100"/>
      <c r="H43" s="101">
        <f>IF(TYPE(H44)=1,H44,0)-IF(TYPE(H45)=1,H45,0)-IF(TYPE(H46)=1,H46,0)</f>
        <v>0</v>
      </c>
      <c r="I43" s="101">
        <f>IF(TYPE(I44)=1,I44,0)-IF(TYPE(I45)=1,I45,0)-IF(TYPE(I46)=1,I46,0)</f>
        <v>0</v>
      </c>
      <c r="K43" s="107"/>
    </row>
    <row r="44" spans="1:11" x14ac:dyDescent="0.2">
      <c r="A44" s="131" t="s">
        <v>292</v>
      </c>
      <c r="B44" s="102" t="s">
        <v>293</v>
      </c>
      <c r="C44" s="182" t="s">
        <v>294</v>
      </c>
      <c r="D44" s="183"/>
      <c r="E44" s="183"/>
      <c r="F44" s="184"/>
      <c r="G44" s="103"/>
      <c r="H44" s="104"/>
      <c r="I44" s="78"/>
      <c r="K44" s="106"/>
    </row>
    <row r="45" spans="1:11" x14ac:dyDescent="0.2">
      <c r="A45" s="131" t="s">
        <v>16</v>
      </c>
      <c r="B45" s="102" t="s">
        <v>295</v>
      </c>
      <c r="C45" s="182" t="s">
        <v>295</v>
      </c>
      <c r="D45" s="183"/>
      <c r="E45" s="183"/>
      <c r="F45" s="184"/>
      <c r="G45" s="103"/>
      <c r="H45" s="78"/>
      <c r="I45" s="78"/>
      <c r="K45" s="80"/>
    </row>
    <row r="46" spans="1:11" x14ac:dyDescent="0.2">
      <c r="A46" s="131" t="s">
        <v>296</v>
      </c>
      <c r="B46" s="102" t="s">
        <v>297</v>
      </c>
      <c r="C46" s="182" t="s">
        <v>298</v>
      </c>
      <c r="D46" s="183"/>
      <c r="E46" s="183"/>
      <c r="F46" s="184"/>
      <c r="G46" s="103"/>
      <c r="H46" s="78"/>
      <c r="I46" s="78"/>
      <c r="K46" s="80" t="s">
        <v>299</v>
      </c>
    </row>
    <row r="47" spans="1:11" x14ac:dyDescent="0.2">
      <c r="A47" s="134" t="s">
        <v>63</v>
      </c>
      <c r="B47" s="108" t="s">
        <v>300</v>
      </c>
      <c r="C47" s="179" t="s">
        <v>300</v>
      </c>
      <c r="D47" s="180"/>
      <c r="E47" s="180"/>
      <c r="F47" s="181"/>
      <c r="G47" s="100"/>
      <c r="H47" s="78"/>
      <c r="I47" s="78"/>
      <c r="K47" s="80" t="s">
        <v>301</v>
      </c>
    </row>
    <row r="48" spans="1:11" x14ac:dyDescent="0.2">
      <c r="A48" s="134" t="s">
        <v>75</v>
      </c>
      <c r="B48" s="108" t="s">
        <v>302</v>
      </c>
      <c r="C48" s="187" t="s">
        <v>302</v>
      </c>
      <c r="D48" s="176"/>
      <c r="E48" s="176"/>
      <c r="F48" s="177"/>
      <c r="G48" s="100"/>
      <c r="H48" s="78"/>
      <c r="I48" s="78"/>
      <c r="K48" s="80" t="s">
        <v>303</v>
      </c>
    </row>
    <row r="49" spans="1:11" x14ac:dyDescent="0.2">
      <c r="A49" s="134" t="s">
        <v>87</v>
      </c>
      <c r="B49" s="108" t="s">
        <v>304</v>
      </c>
      <c r="C49" s="179" t="s">
        <v>304</v>
      </c>
      <c r="D49" s="180"/>
      <c r="E49" s="180"/>
      <c r="F49" s="181"/>
      <c r="G49" s="100"/>
      <c r="H49" s="78"/>
      <c r="I49" s="78"/>
      <c r="K49" s="80" t="s">
        <v>305</v>
      </c>
    </row>
    <row r="50" spans="1:11" x14ac:dyDescent="0.2">
      <c r="A50" s="134" t="s">
        <v>306</v>
      </c>
      <c r="B50" s="134" t="s">
        <v>307</v>
      </c>
      <c r="C50" s="175" t="s">
        <v>307</v>
      </c>
      <c r="D50" s="176"/>
      <c r="E50" s="176"/>
      <c r="F50" s="177"/>
      <c r="G50" s="100"/>
      <c r="H50" s="101">
        <f>SUM(H42,H43,H47,H48,H49)</f>
        <v>0</v>
      </c>
      <c r="I50" s="101">
        <f>SUM(I42,I43,I47,I48,I49)</f>
        <v>487.92999999999302</v>
      </c>
      <c r="K50" s="107"/>
    </row>
    <row r="51" spans="1:11" x14ac:dyDescent="0.2">
      <c r="A51" s="134" t="s">
        <v>9</v>
      </c>
      <c r="B51" s="134" t="s">
        <v>308</v>
      </c>
      <c r="C51" s="186" t="s">
        <v>308</v>
      </c>
      <c r="D51" s="180"/>
      <c r="E51" s="180"/>
      <c r="F51" s="181"/>
      <c r="G51" s="100"/>
      <c r="H51" s="78"/>
      <c r="I51" s="78"/>
      <c r="K51" s="80" t="s">
        <v>175</v>
      </c>
    </row>
    <row r="52" spans="1:11" x14ac:dyDescent="0.2">
      <c r="A52" s="134" t="s">
        <v>309</v>
      </c>
      <c r="B52" s="108" t="s">
        <v>310</v>
      </c>
      <c r="C52" s="179" t="s">
        <v>310</v>
      </c>
      <c r="D52" s="180"/>
      <c r="E52" s="180"/>
      <c r="F52" s="181"/>
      <c r="G52" s="100"/>
      <c r="H52" s="101">
        <f>SUM(H50,H51)</f>
        <v>0</v>
      </c>
      <c r="I52" s="101">
        <f>SUM(I50,I51)</f>
        <v>487.92999999999302</v>
      </c>
      <c r="K52" s="107"/>
    </row>
    <row r="53" spans="1:11" x14ac:dyDescent="0.2">
      <c r="A53" s="131" t="s">
        <v>9</v>
      </c>
      <c r="B53" s="102" t="s">
        <v>311</v>
      </c>
      <c r="C53" s="182" t="s">
        <v>311</v>
      </c>
      <c r="D53" s="183"/>
      <c r="E53" s="183"/>
      <c r="F53" s="184"/>
      <c r="G53" s="103"/>
      <c r="H53" s="104"/>
      <c r="I53" s="104"/>
      <c r="K53" s="106"/>
    </row>
    <row r="54" spans="1:11" x14ac:dyDescent="0.2">
      <c r="A54" s="131" t="s">
        <v>16</v>
      </c>
      <c r="B54" s="102" t="s">
        <v>312</v>
      </c>
      <c r="C54" s="182" t="s">
        <v>312</v>
      </c>
      <c r="D54" s="183"/>
      <c r="E54" s="183"/>
      <c r="F54" s="184"/>
      <c r="G54" s="103"/>
      <c r="H54" s="104"/>
      <c r="I54" s="104"/>
      <c r="K54" s="106"/>
    </row>
    <row r="55" spans="1:11" x14ac:dyDescent="0.2">
      <c r="A55" s="99"/>
      <c r="B55" s="99"/>
      <c r="C55" s="99"/>
      <c r="D55" s="99"/>
    </row>
    <row r="56" spans="1:11" x14ac:dyDescent="0.2">
      <c r="A56" s="185" t="s">
        <v>313</v>
      </c>
      <c r="B56" s="185"/>
      <c r="C56" s="185"/>
      <c r="D56" s="185"/>
      <c r="E56" s="185"/>
      <c r="F56" s="185"/>
      <c r="G56" s="109"/>
      <c r="H56" s="190" t="s">
        <v>194</v>
      </c>
      <c r="I56" s="190"/>
    </row>
    <row r="57" spans="1:11" ht="25.5" x14ac:dyDescent="0.2">
      <c r="A57" s="188" t="s">
        <v>314</v>
      </c>
      <c r="B57" s="188"/>
      <c r="C57" s="188"/>
      <c r="D57" s="188"/>
      <c r="E57" s="188"/>
      <c r="F57" s="188"/>
      <c r="G57" s="127" t="s">
        <v>185</v>
      </c>
      <c r="H57" s="189" t="s">
        <v>112</v>
      </c>
      <c r="I57" s="189"/>
    </row>
    <row r="58" spans="1:11" x14ac:dyDescent="0.2">
      <c r="A58" s="126"/>
      <c r="B58" s="126"/>
      <c r="C58" s="126"/>
      <c r="D58" s="126"/>
      <c r="E58" s="126"/>
      <c r="F58" s="126"/>
      <c r="G58" s="126"/>
      <c r="H58" s="127"/>
      <c r="I58" s="127"/>
    </row>
    <row r="59" spans="1:11" ht="25.5" x14ac:dyDescent="0.2">
      <c r="A59" s="185" t="s">
        <v>196</v>
      </c>
      <c r="B59" s="185"/>
      <c r="C59" s="185"/>
      <c r="D59" s="185"/>
      <c r="E59" s="185"/>
      <c r="F59" s="185"/>
      <c r="G59" s="128" t="s">
        <v>408</v>
      </c>
      <c r="H59" s="190" t="s">
        <v>197</v>
      </c>
      <c r="I59" s="190"/>
    </row>
    <row r="60" spans="1:11" ht="38.25" x14ac:dyDescent="0.2">
      <c r="A60" s="188" t="s">
        <v>315</v>
      </c>
      <c r="B60" s="188"/>
      <c r="C60" s="188"/>
      <c r="D60" s="188"/>
      <c r="E60" s="188"/>
      <c r="F60" s="188"/>
      <c r="G60" s="127" t="s">
        <v>316</v>
      </c>
      <c r="H60" s="189" t="s">
        <v>112</v>
      </c>
      <c r="I60" s="189"/>
    </row>
    <row r="63" spans="1:11" ht="12.75" customHeight="1" x14ac:dyDescent="0.2">
      <c r="A63" s="124"/>
      <c r="B63" s="124"/>
      <c r="C63" s="124"/>
      <c r="D63" s="124"/>
      <c r="E63" s="124"/>
      <c r="F63" s="124"/>
      <c r="G63" s="124"/>
      <c r="H63" s="95"/>
      <c r="I63" s="124"/>
      <c r="J63" s="124"/>
      <c r="K63" s="124"/>
    </row>
  </sheetData>
  <mergeCells count="60">
    <mergeCell ref="A60:F60"/>
    <mergeCell ref="H60:I60"/>
    <mergeCell ref="H56:I56"/>
    <mergeCell ref="A57:F57"/>
    <mergeCell ref="H57:I57"/>
    <mergeCell ref="A59:F59"/>
    <mergeCell ref="H59:I59"/>
    <mergeCell ref="A16:B16"/>
    <mergeCell ref="C52:F52"/>
    <mergeCell ref="C53:F53"/>
    <mergeCell ref="C54:F54"/>
    <mergeCell ref="A56:F56"/>
    <mergeCell ref="C51:F51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39:F39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27:F27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A13:I13"/>
    <mergeCell ref="A14:I14"/>
    <mergeCell ref="A15:I15"/>
    <mergeCell ref="A8:I8"/>
    <mergeCell ref="A4:I4"/>
    <mergeCell ref="A5:I5"/>
    <mergeCell ref="A6:I6"/>
    <mergeCell ref="A7:I7"/>
    <mergeCell ref="A9:I9"/>
    <mergeCell ref="A10:I10"/>
    <mergeCell ref="A11:I11"/>
    <mergeCell ref="A12:I12"/>
  </mergeCells>
  <pageMargins left="0" right="0" top="0" bottom="0" header="0" footer="0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7003-F86F-4483-82CC-58A0865BA903}">
  <dimension ref="A1:Y29"/>
  <sheetViews>
    <sheetView workbookViewId="0">
      <selection activeCell="E11" sqref="E11"/>
    </sheetView>
  </sheetViews>
  <sheetFormatPr defaultRowHeight="15" x14ac:dyDescent="0.2"/>
  <cols>
    <col min="1" max="1" width="6" style="110" customWidth="1"/>
    <col min="2" max="2" width="32.85546875" style="111" customWidth="1"/>
    <col min="3" max="3" width="11.5703125" style="111" customWidth="1"/>
    <col min="4" max="4" width="11.7109375" style="111" customWidth="1"/>
    <col min="5" max="5" width="9.42578125" style="111" customWidth="1"/>
    <col min="6" max="6" width="8.7109375" style="111" customWidth="1"/>
    <col min="7" max="7" width="8.5703125" style="111" customWidth="1"/>
    <col min="8" max="8" width="8.7109375" style="111" customWidth="1"/>
    <col min="9" max="9" width="10.7109375" style="111" customWidth="1"/>
    <col min="10" max="10" width="9.85546875" style="111" customWidth="1"/>
    <col min="11" max="11" width="10.140625" style="111" customWidth="1"/>
    <col min="12" max="12" width="8.7109375" style="111" customWidth="1"/>
    <col min="13" max="13" width="10.5703125" style="111" customWidth="1"/>
    <col min="14" max="14" width="9.140625" style="111"/>
    <col min="15" max="15" width="54.42578125" style="111" customWidth="1"/>
    <col min="16" max="16" width="50.28515625" style="111" customWidth="1"/>
    <col min="17" max="18" width="9.140625" style="111"/>
    <col min="19" max="19" width="50.140625" style="111" customWidth="1"/>
    <col min="20" max="20" width="9.140625" style="111"/>
    <col min="21" max="21" width="50.85546875" style="111" customWidth="1"/>
    <col min="22" max="22" width="9.140625" style="111"/>
    <col min="23" max="23" width="49.7109375" style="111" customWidth="1"/>
    <col min="24" max="24" width="33.85546875" style="111" customWidth="1"/>
    <col min="25" max="16384" width="9.140625" style="111"/>
  </cols>
  <sheetData>
    <row r="1" spans="1:24" x14ac:dyDescent="0.2">
      <c r="I1" s="112"/>
      <c r="J1" s="112"/>
      <c r="K1" s="112"/>
    </row>
    <row r="2" spans="1:24" x14ac:dyDescent="0.2">
      <c r="I2" s="111" t="s">
        <v>317</v>
      </c>
    </row>
    <row r="3" spans="1:24" x14ac:dyDescent="0.2">
      <c r="I3" s="111" t="s">
        <v>318</v>
      </c>
    </row>
    <row r="4" spans="1:24" x14ac:dyDescent="0.2">
      <c r="G4" s="112" t="s">
        <v>190</v>
      </c>
    </row>
    <row r="5" spans="1:24" x14ac:dyDescent="0.2">
      <c r="A5" s="192" t="s">
        <v>319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24" x14ac:dyDescent="0.2">
      <c r="A6" s="192" t="s">
        <v>320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24" s="94" customFormat="1" ht="12.75" x14ac:dyDescent="0.2">
      <c r="A7" s="97"/>
    </row>
    <row r="8" spans="1:24" s="94" customFormat="1" ht="12.75" x14ac:dyDescent="0.2">
      <c r="A8" s="165" t="s">
        <v>321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1:24" s="94" customFormat="1" ht="12.75" x14ac:dyDescent="0.2">
      <c r="A9" s="97"/>
      <c r="G9" s="94" t="s">
        <v>322</v>
      </c>
    </row>
    <row r="10" spans="1:24" s="94" customFormat="1" ht="12.75" x14ac:dyDescent="0.2">
      <c r="A10" s="171" t="s">
        <v>2</v>
      </c>
      <c r="B10" s="171" t="s">
        <v>323</v>
      </c>
      <c r="C10" s="171" t="s">
        <v>324</v>
      </c>
      <c r="D10" s="171" t="s">
        <v>325</v>
      </c>
      <c r="E10" s="171"/>
      <c r="F10" s="171"/>
      <c r="G10" s="171"/>
      <c r="H10" s="171"/>
      <c r="I10" s="171"/>
      <c r="J10" s="191"/>
      <c r="K10" s="191"/>
      <c r="L10" s="171"/>
      <c r="M10" s="171" t="s">
        <v>326</v>
      </c>
      <c r="O10" s="171" t="s">
        <v>324</v>
      </c>
      <c r="P10" s="171" t="s">
        <v>325</v>
      </c>
      <c r="Q10" s="171"/>
      <c r="R10" s="171"/>
      <c r="S10" s="171"/>
      <c r="T10" s="171"/>
      <c r="U10" s="171"/>
      <c r="V10" s="191"/>
      <c r="W10" s="191"/>
      <c r="X10" s="171"/>
    </row>
    <row r="11" spans="1:24" s="94" customFormat="1" ht="127.5" x14ac:dyDescent="0.2">
      <c r="A11" s="171"/>
      <c r="B11" s="171"/>
      <c r="C11" s="171"/>
      <c r="D11" s="98" t="s">
        <v>327</v>
      </c>
      <c r="E11" s="98" t="s">
        <v>328</v>
      </c>
      <c r="F11" s="98" t="s">
        <v>329</v>
      </c>
      <c r="G11" s="98" t="s">
        <v>330</v>
      </c>
      <c r="H11" s="98" t="s">
        <v>331</v>
      </c>
      <c r="I11" s="113" t="s">
        <v>332</v>
      </c>
      <c r="J11" s="98" t="s">
        <v>333</v>
      </c>
      <c r="K11" s="98" t="s">
        <v>334</v>
      </c>
      <c r="L11" s="114" t="s">
        <v>335</v>
      </c>
      <c r="M11" s="171"/>
      <c r="O11" s="171"/>
      <c r="P11" s="98" t="s">
        <v>327</v>
      </c>
      <c r="Q11" s="98" t="s">
        <v>336</v>
      </c>
      <c r="R11" s="98" t="s">
        <v>329</v>
      </c>
      <c r="S11" s="98" t="s">
        <v>330</v>
      </c>
      <c r="T11" s="98" t="s">
        <v>331</v>
      </c>
      <c r="U11" s="113" t="s">
        <v>332</v>
      </c>
      <c r="V11" s="98" t="s">
        <v>333</v>
      </c>
      <c r="W11" s="98" t="s">
        <v>334</v>
      </c>
      <c r="X11" s="114" t="s">
        <v>335</v>
      </c>
    </row>
    <row r="12" spans="1:24" s="94" customFormat="1" ht="12.75" x14ac:dyDescent="0.2">
      <c r="A12" s="115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>
        <v>10</v>
      </c>
      <c r="K12" s="116" t="s">
        <v>337</v>
      </c>
      <c r="L12" s="115">
        <v>12</v>
      </c>
      <c r="M12" s="115">
        <v>13</v>
      </c>
      <c r="O12" s="115">
        <v>3</v>
      </c>
      <c r="P12" s="115">
        <v>4</v>
      </c>
      <c r="Q12" s="115">
        <v>5</v>
      </c>
      <c r="R12" s="115">
        <v>6</v>
      </c>
      <c r="S12" s="115">
        <v>7</v>
      </c>
      <c r="T12" s="115">
        <v>8</v>
      </c>
      <c r="U12" s="115">
        <v>9</v>
      </c>
      <c r="V12" s="115">
        <v>10</v>
      </c>
      <c r="W12" s="116" t="s">
        <v>337</v>
      </c>
      <c r="X12" s="115">
        <v>12</v>
      </c>
    </row>
    <row r="13" spans="1:24" s="94" customFormat="1" ht="51" x14ac:dyDescent="0.2">
      <c r="A13" s="98" t="s">
        <v>338</v>
      </c>
      <c r="B13" s="117" t="s">
        <v>339</v>
      </c>
      <c r="C13" s="118">
        <f t="shared" ref="C13:L13" si="0">SUM(C14:C15)</f>
        <v>200447.47</v>
      </c>
      <c r="D13" s="118">
        <f t="shared" si="0"/>
        <v>165</v>
      </c>
      <c r="E13" s="118">
        <f t="shared" si="0"/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-807.09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ref="M13:M25" si="1">SUM(C13:L13)</f>
        <v>199805.38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s="94" customFormat="1" ht="12.75" x14ac:dyDescent="0.2">
      <c r="A14" s="115" t="s">
        <v>340</v>
      </c>
      <c r="B14" s="119" t="s">
        <v>341</v>
      </c>
      <c r="C14" s="120">
        <v>200447.47</v>
      </c>
      <c r="D14" s="120"/>
      <c r="E14" s="120"/>
      <c r="F14" s="120"/>
      <c r="G14" s="120"/>
      <c r="H14" s="120"/>
      <c r="I14" s="120">
        <v>-807.09</v>
      </c>
      <c r="J14" s="120"/>
      <c r="K14" s="120"/>
      <c r="L14" s="120"/>
      <c r="M14" s="120">
        <f t="shared" si="1"/>
        <v>199640.38</v>
      </c>
      <c r="O14" s="121" t="s">
        <v>342</v>
      </c>
      <c r="P14" s="121" t="s">
        <v>343</v>
      </c>
      <c r="Q14" s="121"/>
      <c r="R14" s="121"/>
      <c r="S14" s="121" t="s">
        <v>344</v>
      </c>
      <c r="T14" s="121"/>
      <c r="U14" s="121" t="s">
        <v>345</v>
      </c>
      <c r="V14" s="121"/>
      <c r="W14" s="121" t="s">
        <v>346</v>
      </c>
      <c r="X14" s="121" t="s">
        <v>347</v>
      </c>
    </row>
    <row r="15" spans="1:24" s="94" customFormat="1" ht="12.75" x14ac:dyDescent="0.2">
      <c r="A15" s="115" t="s">
        <v>348</v>
      </c>
      <c r="B15" s="119" t="s">
        <v>349</v>
      </c>
      <c r="C15" s="120"/>
      <c r="D15" s="120">
        <v>165</v>
      </c>
      <c r="E15" s="120"/>
      <c r="F15" s="120"/>
      <c r="G15" s="120"/>
      <c r="H15" s="120"/>
      <c r="I15" s="120"/>
      <c r="J15" s="120"/>
      <c r="K15" s="120"/>
      <c r="L15" s="120"/>
      <c r="M15" s="120">
        <f t="shared" si="1"/>
        <v>165</v>
      </c>
      <c r="O15" s="121" t="s">
        <v>350</v>
      </c>
      <c r="P15" s="121" t="s">
        <v>351</v>
      </c>
      <c r="Q15" s="121"/>
      <c r="R15" s="121"/>
      <c r="S15" s="121" t="s">
        <v>352</v>
      </c>
      <c r="T15" s="121"/>
      <c r="U15" s="121" t="s">
        <v>353</v>
      </c>
      <c r="V15" s="121"/>
      <c r="W15" s="121" t="s">
        <v>354</v>
      </c>
      <c r="X15" s="121" t="s">
        <v>355</v>
      </c>
    </row>
    <row r="16" spans="1:24" s="94" customFormat="1" ht="51" x14ac:dyDescent="0.2">
      <c r="A16" s="98" t="s">
        <v>356</v>
      </c>
      <c r="B16" s="117" t="s">
        <v>357</v>
      </c>
      <c r="C16" s="118">
        <f t="shared" ref="C16:L16" si="2">SUM(C17:C18)</f>
        <v>558006.17000000004</v>
      </c>
      <c r="D16" s="118">
        <f t="shared" si="2"/>
        <v>29828.269999999997</v>
      </c>
      <c r="E16" s="118">
        <f t="shared" si="2"/>
        <v>0</v>
      </c>
      <c r="F16" s="118">
        <f t="shared" si="2"/>
        <v>0</v>
      </c>
      <c r="G16" s="118">
        <f t="shared" si="2"/>
        <v>0</v>
      </c>
      <c r="H16" s="118">
        <f t="shared" si="2"/>
        <v>0</v>
      </c>
      <c r="I16" s="118">
        <f t="shared" si="2"/>
        <v>-36834.479999999996</v>
      </c>
      <c r="J16" s="118">
        <f t="shared" si="2"/>
        <v>0</v>
      </c>
      <c r="K16" s="118">
        <f t="shared" si="2"/>
        <v>0</v>
      </c>
      <c r="L16" s="118">
        <f t="shared" si="2"/>
        <v>0</v>
      </c>
      <c r="M16" s="118">
        <f t="shared" si="1"/>
        <v>550999.96000000008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20"/>
    </row>
    <row r="17" spans="1:25" s="94" customFormat="1" ht="12.75" x14ac:dyDescent="0.2">
      <c r="A17" s="115" t="s">
        <v>358</v>
      </c>
      <c r="B17" s="119" t="s">
        <v>341</v>
      </c>
      <c r="C17" s="120">
        <v>558006.17000000004</v>
      </c>
      <c r="D17" s="120">
        <v>153.85</v>
      </c>
      <c r="E17" s="120"/>
      <c r="F17" s="120"/>
      <c r="G17" s="120"/>
      <c r="H17" s="120"/>
      <c r="I17" s="120">
        <v>-7160.0599999999995</v>
      </c>
      <c r="J17" s="120"/>
      <c r="K17" s="120"/>
      <c r="L17" s="120"/>
      <c r="M17" s="120">
        <f t="shared" si="1"/>
        <v>550999.96</v>
      </c>
      <c r="O17" s="121" t="s">
        <v>359</v>
      </c>
      <c r="P17" s="121" t="s">
        <v>360</v>
      </c>
      <c r="Q17" s="121"/>
      <c r="R17" s="121"/>
      <c r="S17" s="121" t="s">
        <v>361</v>
      </c>
      <c r="T17" s="121"/>
      <c r="U17" s="121" t="s">
        <v>362</v>
      </c>
      <c r="V17" s="121"/>
      <c r="W17" s="121" t="s">
        <v>363</v>
      </c>
      <c r="X17" s="121" t="s">
        <v>364</v>
      </c>
    </row>
    <row r="18" spans="1:25" s="94" customFormat="1" ht="12.75" x14ac:dyDescent="0.2">
      <c r="A18" s="115" t="s">
        <v>365</v>
      </c>
      <c r="B18" s="119" t="s">
        <v>349</v>
      </c>
      <c r="C18" s="120"/>
      <c r="D18" s="120">
        <v>29674.42</v>
      </c>
      <c r="E18" s="120"/>
      <c r="F18" s="120"/>
      <c r="G18" s="120"/>
      <c r="H18" s="120"/>
      <c r="I18" s="120">
        <v>-29674.42</v>
      </c>
      <c r="J18" s="120"/>
      <c r="K18" s="120"/>
      <c r="L18" s="120"/>
      <c r="M18" s="120">
        <f t="shared" si="1"/>
        <v>0</v>
      </c>
      <c r="O18" s="121" t="s">
        <v>366</v>
      </c>
      <c r="P18" s="121" t="s">
        <v>367</v>
      </c>
      <c r="Q18" s="121"/>
      <c r="R18" s="121"/>
      <c r="S18" s="121" t="s">
        <v>368</v>
      </c>
      <c r="T18" s="121"/>
      <c r="U18" s="121" t="s">
        <v>369</v>
      </c>
      <c r="V18" s="121"/>
      <c r="W18" s="121" t="s">
        <v>370</v>
      </c>
      <c r="X18" s="121" t="s">
        <v>371</v>
      </c>
    </row>
    <row r="19" spans="1:25" s="94" customFormat="1" ht="76.5" customHeight="1" x14ac:dyDescent="0.2">
      <c r="A19" s="98" t="s">
        <v>372</v>
      </c>
      <c r="B19" s="117" t="s">
        <v>373</v>
      </c>
      <c r="C19" s="118">
        <f t="shared" ref="C19:L19" si="3">SUM(C20:C21)</f>
        <v>235638.07</v>
      </c>
      <c r="D19" s="118">
        <f t="shared" si="3"/>
        <v>165</v>
      </c>
      <c r="E19" s="118">
        <f t="shared" si="3"/>
        <v>0</v>
      </c>
      <c r="F19" s="118">
        <f t="shared" si="3"/>
        <v>0</v>
      </c>
      <c r="G19" s="118">
        <f t="shared" si="3"/>
        <v>0</v>
      </c>
      <c r="H19" s="118">
        <f t="shared" si="3"/>
        <v>0</v>
      </c>
      <c r="I19" s="118">
        <f t="shared" si="3"/>
        <v>-684.78</v>
      </c>
      <c r="J19" s="118">
        <f>SUM(J20:J21)</f>
        <v>0</v>
      </c>
      <c r="K19" s="118">
        <f t="shared" si="3"/>
        <v>0</v>
      </c>
      <c r="L19" s="118">
        <f t="shared" si="3"/>
        <v>0</v>
      </c>
      <c r="M19" s="118">
        <f t="shared" si="1"/>
        <v>235118.29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20"/>
    </row>
    <row r="20" spans="1:25" s="94" customFormat="1" ht="12.75" customHeight="1" x14ac:dyDescent="0.2">
      <c r="A20" s="115" t="s">
        <v>374</v>
      </c>
      <c r="B20" s="119" t="s">
        <v>341</v>
      </c>
      <c r="C20" s="120">
        <v>235638.07</v>
      </c>
      <c r="D20" s="120"/>
      <c r="E20" s="120">
        <v>165</v>
      </c>
      <c r="F20" s="120"/>
      <c r="G20" s="120"/>
      <c r="H20" s="120"/>
      <c r="I20" s="120">
        <v>-684.78</v>
      </c>
      <c r="J20" s="120"/>
      <c r="K20" s="120"/>
      <c r="L20" s="120"/>
      <c r="M20" s="120">
        <f t="shared" si="1"/>
        <v>235118.29</v>
      </c>
      <c r="O20" s="121" t="s">
        <v>375</v>
      </c>
      <c r="P20" s="121" t="s">
        <v>376</v>
      </c>
      <c r="Q20" s="121"/>
      <c r="R20" s="121"/>
      <c r="S20" s="121" t="s">
        <v>377</v>
      </c>
      <c r="T20" s="121"/>
      <c r="U20" s="121" t="s">
        <v>378</v>
      </c>
      <c r="V20" s="121"/>
      <c r="W20" s="121" t="s">
        <v>379</v>
      </c>
      <c r="X20" s="121" t="s">
        <v>380</v>
      </c>
    </row>
    <row r="21" spans="1:25" s="94" customFormat="1" ht="12.75" x14ac:dyDescent="0.2">
      <c r="A21" s="115" t="s">
        <v>381</v>
      </c>
      <c r="B21" s="119" t="s">
        <v>349</v>
      </c>
      <c r="C21" s="120"/>
      <c r="D21" s="120">
        <v>165</v>
      </c>
      <c r="E21" s="120">
        <v>-165</v>
      </c>
      <c r="F21" s="120"/>
      <c r="G21" s="120"/>
      <c r="H21" s="120"/>
      <c r="I21" s="120"/>
      <c r="J21" s="120"/>
      <c r="K21" s="120"/>
      <c r="L21" s="120"/>
      <c r="M21" s="120">
        <f t="shared" si="1"/>
        <v>0</v>
      </c>
      <c r="O21" s="121" t="s">
        <v>382</v>
      </c>
      <c r="P21" s="121" t="s">
        <v>383</v>
      </c>
      <c r="Q21" s="121"/>
      <c r="R21" s="121"/>
      <c r="S21" s="121" t="s">
        <v>384</v>
      </c>
      <c r="T21" s="121"/>
      <c r="U21" s="121" t="s">
        <v>385</v>
      </c>
      <c r="V21" s="121"/>
      <c r="W21" s="121" t="s">
        <v>386</v>
      </c>
      <c r="X21" s="121" t="s">
        <v>387</v>
      </c>
    </row>
    <row r="22" spans="1:25" s="94" customFormat="1" ht="12.75" x14ac:dyDescent="0.2">
      <c r="A22" s="98" t="s">
        <v>388</v>
      </c>
      <c r="B22" s="117" t="s">
        <v>389</v>
      </c>
      <c r="C22" s="118">
        <f t="shared" ref="C22:L22" si="4">SUM(C23:C24)</f>
        <v>6360.23</v>
      </c>
      <c r="D22" s="118">
        <f t="shared" si="4"/>
        <v>0</v>
      </c>
      <c r="E22" s="118">
        <f>SUM(E23:E24)</f>
        <v>0</v>
      </c>
      <c r="F22" s="118">
        <f t="shared" si="4"/>
        <v>0</v>
      </c>
      <c r="G22" s="118">
        <f t="shared" si="4"/>
        <v>0</v>
      </c>
      <c r="H22" s="118">
        <f t="shared" si="4"/>
        <v>0</v>
      </c>
      <c r="I22" s="118">
        <f t="shared" si="4"/>
        <v>-11.49</v>
      </c>
      <c r="J22" s="118">
        <f>SUM(J23:J24)</f>
        <v>0</v>
      </c>
      <c r="K22" s="118">
        <f t="shared" si="4"/>
        <v>0</v>
      </c>
      <c r="L22" s="118">
        <f t="shared" si="4"/>
        <v>0</v>
      </c>
      <c r="M22" s="118">
        <f t="shared" si="1"/>
        <v>6348.74</v>
      </c>
      <c r="O22" s="118"/>
      <c r="P22" s="118"/>
      <c r="Q22" s="118"/>
      <c r="R22" s="118"/>
      <c r="S22" s="118"/>
      <c r="T22" s="118"/>
      <c r="U22" s="118"/>
      <c r="V22" s="118"/>
      <c r="W22" s="118"/>
      <c r="X22" s="120"/>
    </row>
    <row r="23" spans="1:25" s="94" customFormat="1" ht="12.75" x14ac:dyDescent="0.2">
      <c r="A23" s="115" t="s">
        <v>390</v>
      </c>
      <c r="B23" s="119" t="s">
        <v>341</v>
      </c>
      <c r="C23" s="120">
        <v>5844.36</v>
      </c>
      <c r="D23" s="120"/>
      <c r="E23" s="120"/>
      <c r="F23" s="120"/>
      <c r="G23" s="120"/>
      <c r="H23" s="120"/>
      <c r="I23" s="120">
        <v>-11.49</v>
      </c>
      <c r="J23" s="120"/>
      <c r="K23" s="120"/>
      <c r="L23" s="120"/>
      <c r="M23" s="120">
        <f t="shared" si="1"/>
        <v>5832.87</v>
      </c>
      <c r="O23" s="121" t="s">
        <v>391</v>
      </c>
      <c r="P23" s="121" t="s">
        <v>392</v>
      </c>
      <c r="Q23" s="121"/>
      <c r="R23" s="121"/>
      <c r="S23" s="121" t="s">
        <v>393</v>
      </c>
      <c r="T23" s="121"/>
      <c r="U23" s="121" t="s">
        <v>394</v>
      </c>
      <c r="V23" s="121"/>
      <c r="W23" s="121" t="s">
        <v>395</v>
      </c>
      <c r="X23" s="121" t="s">
        <v>396</v>
      </c>
    </row>
    <row r="24" spans="1:25" s="94" customFormat="1" ht="12.75" x14ac:dyDescent="0.2">
      <c r="A24" s="115" t="s">
        <v>397</v>
      </c>
      <c r="B24" s="119" t="s">
        <v>349</v>
      </c>
      <c r="C24" s="120">
        <v>515.87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>
        <f t="shared" si="1"/>
        <v>515.87</v>
      </c>
      <c r="O24" s="121" t="s">
        <v>398</v>
      </c>
      <c r="P24" s="121" t="s">
        <v>399</v>
      </c>
      <c r="Q24" s="121"/>
      <c r="R24" s="121"/>
      <c r="S24" s="121" t="s">
        <v>400</v>
      </c>
      <c r="T24" s="121"/>
      <c r="U24" s="121" t="s">
        <v>401</v>
      </c>
      <c r="V24" s="121"/>
      <c r="W24" s="121" t="s">
        <v>402</v>
      </c>
      <c r="X24" s="121" t="s">
        <v>403</v>
      </c>
    </row>
    <row r="25" spans="1:25" s="94" customFormat="1" ht="12.75" x14ac:dyDescent="0.2">
      <c r="A25" s="98" t="s">
        <v>404</v>
      </c>
      <c r="B25" s="117" t="s">
        <v>405</v>
      </c>
      <c r="C25" s="118">
        <f t="shared" ref="C25:L25" si="5">SUM(C13,C16,C19,C22)</f>
        <v>1000451.94</v>
      </c>
      <c r="D25" s="118">
        <f t="shared" si="5"/>
        <v>30158.269999999997</v>
      </c>
      <c r="E25" s="118">
        <f t="shared" si="5"/>
        <v>0</v>
      </c>
      <c r="F25" s="118">
        <f t="shared" si="5"/>
        <v>0</v>
      </c>
      <c r="G25" s="118">
        <f t="shared" si="5"/>
        <v>0</v>
      </c>
      <c r="H25" s="118">
        <f t="shared" si="5"/>
        <v>0</v>
      </c>
      <c r="I25" s="118">
        <f t="shared" si="5"/>
        <v>-38337.839999999989</v>
      </c>
      <c r="J25" s="118">
        <f t="shared" si="5"/>
        <v>0</v>
      </c>
      <c r="K25" s="118">
        <f t="shared" si="5"/>
        <v>0</v>
      </c>
      <c r="L25" s="118">
        <f t="shared" si="5"/>
        <v>0</v>
      </c>
      <c r="M25" s="118">
        <f t="shared" si="1"/>
        <v>992272.37</v>
      </c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5" s="94" customFormat="1" ht="12.75" x14ac:dyDescent="0.2">
      <c r="A26" s="96" t="s">
        <v>406</v>
      </c>
    </row>
    <row r="27" spans="1:25" customFormat="1" ht="15" customHeight="1" x14ac:dyDescent="0.2">
      <c r="A27" s="122"/>
      <c r="B27" s="122"/>
      <c r="C27" s="122"/>
      <c r="D27" s="122"/>
      <c r="E27" s="122"/>
    </row>
    <row r="28" spans="1:25" customFormat="1" ht="15" customHeight="1" x14ac:dyDescent="0.2">
      <c r="A28" s="122"/>
      <c r="B28" s="122"/>
      <c r="C28" s="122"/>
      <c r="D28" s="122"/>
      <c r="E28" s="122"/>
      <c r="Y28" s="123"/>
    </row>
    <row r="29" spans="1:25" customFormat="1" ht="12.75" customHeight="1" x14ac:dyDescent="0.2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Y29" s="123"/>
    </row>
  </sheetData>
  <mergeCells count="10">
    <mergeCell ref="O10:O11"/>
    <mergeCell ref="P10:X10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" right="0" top="0" bottom="0" header="0" footer="0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FS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ryryryry</dc:creator>
  <cp:lastModifiedBy>ryryryry</cp:lastModifiedBy>
  <cp:lastPrinted>2021-05-03T08:05:55Z</cp:lastPrinted>
  <dcterms:created xsi:type="dcterms:W3CDTF">2009-07-20T14:30:53Z</dcterms:created>
  <dcterms:modified xsi:type="dcterms:W3CDTF">2021-05-05T05:57:53Z</dcterms:modified>
</cp:coreProperties>
</file>