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ryryryry\Desktop\Finansines ataskaitos 2021 06 30\"/>
    </mc:Choice>
  </mc:AlternateContent>
  <xr:revisionPtr revIDLastSave="0" documentId="13_ncr:1_{BE69AA54-8171-4645-A4AF-FC01470C0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81029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C25" i="6" l="1"/>
  <c r="M25" i="6" s="1"/>
  <c r="I45" i="5"/>
  <c r="H45" i="5"/>
  <c r="I29" i="5"/>
  <c r="H29" i="5"/>
  <c r="I26" i="5"/>
  <c r="H26" i="5"/>
  <c r="H19" i="5" s="1"/>
  <c r="H44" i="5" s="1"/>
  <c r="H52" i="5" s="1"/>
  <c r="H54" i="5" s="1"/>
  <c r="I20" i="5"/>
  <c r="H20" i="5"/>
  <c r="G42" i="4"/>
  <c r="G41" i="4"/>
  <c r="G49" i="4"/>
  <c r="G21" i="4"/>
  <c r="G20" i="4" s="1"/>
  <c r="G58" i="4" s="1"/>
  <c r="G27" i="4"/>
  <c r="F21" i="4"/>
  <c r="F20" i="4" s="1"/>
  <c r="F58" i="4" s="1"/>
  <c r="F27" i="4"/>
  <c r="F42" i="4"/>
  <c r="F49" i="4"/>
  <c r="F41" i="4" s="1"/>
  <c r="G59" i="4"/>
  <c r="G65" i="4"/>
  <c r="G75" i="4"/>
  <c r="G69" i="4" s="1"/>
  <c r="G64" i="4" s="1"/>
  <c r="G86" i="4"/>
  <c r="G90" i="4"/>
  <c r="F59" i="4"/>
  <c r="F65" i="4"/>
  <c r="F75" i="4"/>
  <c r="F69" i="4"/>
  <c r="F86" i="4"/>
  <c r="F90" i="4"/>
  <c r="I19" i="5" l="1"/>
  <c r="I44" i="5" s="1"/>
  <c r="I52" i="5" s="1"/>
  <c r="I54" i="5" s="1"/>
  <c r="G84" i="4"/>
  <c r="F64" i="4"/>
  <c r="F94" i="4" s="1"/>
  <c r="F84" i="4"/>
  <c r="G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1" authorId="0" shapeId="0" xr:uid="{115B81DF-3027-4D7E-B458-B175849C0ADA}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2" authorId="0" shapeId="0" xr:uid="{61358CA8-9E3D-4422-A523-078576B72A4C}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3" authorId="0" shapeId="0" xr:uid="{251EA56F-744C-42AB-AC14-7830E970220B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4" authorId="0" shapeId="0" xr:uid="{37C63960-A013-4867-80C9-8BCFE2BA8A02}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0" authorId="0" shapeId="0" xr:uid="{270118F6-06C3-4D9E-B4BA-5D562199BCD9}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1" authorId="0" shapeId="0" xr:uid="{BC42A49E-7368-4FB7-996F-E8ED8A412E72}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2" authorId="0" shapeId="0" xr:uid="{0017FB2F-03C6-457A-9738-25DAA87B465B}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3" authorId="0" shapeId="0" xr:uid="{AEF99A53-13F8-4931-8522-228FD52BA084}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4" authorId="0" shapeId="0" xr:uid="{5F1A2A29-DC64-4DB0-8474-0B2BE954AB0C}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5" authorId="0" shapeId="0" xr:uid="{52628155-CEED-4231-9597-3C8943CA0712}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6" authorId="0" shapeId="0" xr:uid="{60A8F228-39A4-4E9F-B501-CE7A83048750}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7" authorId="0" shapeId="0" xr:uid="{5EFEEF6F-63AF-4169-AA84-4E2DB3367B5D}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38" authorId="0" shapeId="0" xr:uid="{97B52BF5-01E0-406E-92B0-4249356479A1}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39" authorId="0" shapeId="0" xr:uid="{E597F076-8E07-405F-96AD-B3DCE7123088}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0" authorId="0" shapeId="0" xr:uid="{1E15B62A-19BF-4E26-BBBD-CAB22D34FC03}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1" authorId="0" shapeId="0" xr:uid="{0AAE9021-65AA-4529-81E8-4176F78C217B}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2" authorId="0" shapeId="0" xr:uid="{5B2EF667-69CD-46C7-851A-78AF1DCF7FC2}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3" authorId="0" shapeId="0" xr:uid="{0F448FBE-F9D7-48C4-A765-DF54F2211302}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1" authorId="0" shapeId="0" xr:uid="{DEF7ABD3-F27D-4B21-A93B-B4750971CDE0}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3" authorId="0" shapeId="0" xr:uid="{AD5794CD-E9C5-4E49-8569-8F50B59F4511}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11859A55-261D-449D-9ACE-7FE8CC31244B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7B5D258F-B324-4ACC-B3C6-9F705D47C86F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65A8693F-43B7-45A9-8769-B1CC14A4FEC9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4C0ED46B-AB0F-4393-8C59-B75A6B7A5239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3B71649F-AF9F-413D-B745-74249FB41A1B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FFA0FB45-B3C2-44CB-9CCE-15C8ABF66D0D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83AFE14-95AA-401E-A25C-2C907BAD8F14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B29387CF-0CC2-464E-BDB6-C9FAAA0391F6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319A5B0A-2948-403F-82EE-9261DD54F014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CF3215F3-A629-4398-AEB4-2EA0044A9122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9C370755-7CC2-40B4-8727-08C5AACD02E1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E236400D-8D7B-41E1-AD93-53FF8EA0DAA3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153D8CC4-6F86-48D0-91EA-3425AFA19E05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15C611F8-9C86-4D68-9BB1-DA90247C7C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5F6E713C-55F4-4B17-BF50-BA96BF1EE1EC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3DF18A0A-65F8-4270-B01E-099A426225ED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C820F64-D552-4BA7-90A6-459E15A58FBA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7E965538-45F2-45ED-B287-1101FB3F2434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18CB0D9-221A-4C6D-8C76-3FD5965E7C66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7AF7DCC4-5D03-403D-B018-BDC6EB31A1BC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B83CDA0F-433D-4D65-9746-78BF274EDA7F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AC23EAC9-8F8E-4FFC-A411-CCE434192225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30A38AC6-965F-47A3-848B-EA5C341052A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7A491BB3-A1C3-42A1-A8F7-D7CCCF14C219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CC506296-A6D8-4255-BFF6-53B45F6A6793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15394FC6-7F24-44C5-AE7D-69AAADF31FE6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9BDBD97F-D9F5-428A-8384-9BF22FCC8BE6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B90B688-E5CB-43AC-9B57-CBAB5AB4EE7D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B22A6786-E039-4D1F-A444-1879DD163B84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20D9947C-F1FB-4116-A927-C4A338151F08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50098B57-F6D0-4BC4-AFA9-BB6F1C9B16A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21E08EB0-4B27-44E3-A99C-AD18FF25AED3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A8AC2506-BF24-4B72-9001-C6995BF500A9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4D7D6052-8A8C-498F-BEDF-CEFA26FACA57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E903DEED-BE1F-4BEE-8341-AA4F38B9A127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3217593B-6F02-4A96-9201-708DE9D97108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EEC43440-9893-49E6-A1CE-69CE8CB76C7A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816A00CE-BA0F-4811-BC57-5F0E78297B33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C293E31E-4B76-4B9C-9F85-19D73BB9050E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C61DCFF8-2541-4CF0-AD75-1A0DB855767E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445182EA-1275-40DD-980D-1F58AA234EB4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98D6CD65-C144-4CD7-97A2-AACA5296CABC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BC4D3568-04D1-4481-9BA1-0253FEDEE68A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15678995-B85A-43D7-B936-6265928782D2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D70FE4B8-87FF-4551-8E18-0500586DE1D5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ABA0B1EE-B8EF-4A28-83E9-80BBE0701DD7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CC275CED-1C3C-4CD5-80C3-A10969992D9E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3785D223-0499-47C3-8C02-5754C3E31FB5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E408021D-D589-4942-8D04-63FF63861426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ACC78291-EBAB-4320-8FD4-99219AD23BEB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59D283F1-A292-4616-87FC-ED9ABA79DE5D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1082A16F-670E-4D0C-BC5E-E91B8F97140D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FD1E0018-E7F4-4912-AA7A-04E8FE27E7F9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71BED9C9-C3ED-4EEE-B45D-2FA161C47A6C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D3013947-DD8E-4E23-99D5-BB16486AD14E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40DA48D9-A367-482E-AD41-85BACABEF48A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BA621B35-05DE-452B-BC43-EA0C53DC2FE5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DDC86484-179A-472E-A62F-62DCA9BF3B98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A4D333EA-61E1-4095-BFC8-CB0C67FD583E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A28D7499-2E02-4E66-AB35-CBC59386C922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14FEA722-DAB2-4566-ACA3-5EC8E2DC1498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59747381-D262-4E9A-AD32-1D7625DC9C08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1D12CFDF-94A8-4AD4-A72E-8B9A6711015E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F90F2CE6-0368-41A9-9D93-12E4740D231E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2412BF00-1673-4661-BFB6-B42305ECBF38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17E8900B-F190-449B-85F9-D243AB304188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215AE71E-2D6D-4F86-8F19-5A1687CD4AE1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3314B360-0B9B-4110-9B9E-6B54D744972E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4853631B-3FF2-48F9-950A-E8A2DD475C9E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5400482-851F-4DC6-8958-B27538C500B8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D2574C61-EB6F-4314-8A10-A536C55BB40C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3CE219F9-A466-47B8-8226-A382863C9DB4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<sst xmlns="http://schemas.openxmlformats.org/spreadsheetml/2006/main" count="524" uniqueCount="410">
  <si>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</si>
  <si>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</si>
  <si>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</si>
  <si>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</si>
  <si>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</si>
  <si>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</si>
  <si>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</si>
  <si>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</si>
  <si>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</si>
  <si>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</si>
  <si>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</si>
  <si>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</si>
  <si>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</si>
  <si>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</si>
  <si>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</si>
  <si>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</si>
  <si>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</si>
  <si>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</si>
  <si>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</si>
  <si>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</si>
  <si>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</si>
  <si>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</si>
  <si>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</si>
  <si>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</si>
  <si>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</si>
  <si>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</si>
  <si>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</si>
  <si>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</si>
  <si>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</si>
  <si>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</si>
  <si>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</si>
  <si>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</si>
  <si>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</si>
  <si>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</si>
  <si>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</si>
  <si>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</si>
  <si>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</si>
  <si>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</si>
  <si>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</si>
  <si>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</si>
  <si>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</si>
  <si>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</si>
  <si>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</si>
  <si>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</si>
  <si>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</si>
  <si>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</si>
  <si>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</si>
  <si>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</si>
  <si>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</si>
  <si>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</si>
  <si>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</si>
  <si>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</si>
  <si>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</si>
  <si>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</si>
  <si>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</si>
  <si>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</si>
  <si>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</si>
  <si>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</si>
  <si>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</si>
  <si>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</si>
  <si>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</si>
  <si>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</si>
  <si>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</si>
  <si>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</si>
  <si>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</si>
  <si>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</si>
  <si>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</si>
  <si>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</si>
  <si>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</si>
  <si>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</si>
  <si>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</si>
  <si>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</si>
  <si>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</si>
  <si>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</si>
  <si>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</si>
  <si>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</si>
  <si>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</si>
  <si>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</si>
  <si>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</si>
  <si>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</si>
  <si>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</si>
  <si>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</si>
  <si>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</si>
  <si>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</si>
  <si>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</si>
  <si>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</si>
  <si>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</si>
  <si>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</si>
  <si>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</si>
  <si>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</si>
  <si>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</si>
  <si>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</si>
  <si>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</si>
  <si>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</si>
  <si>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</si>
  <si>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</si>
  <si>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</si>
  <si>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</si>
  <si>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</si>
  <si>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</si>
  <si>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</si>
  <si>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</si>
  <si>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</si>
  <si>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</si>
  <si>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</si>
  <si>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</si>
  <si>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</si>
  <si>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</si>
  <si>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</si>
  <si>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</si>
  <si>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</si>
  <si>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</si>
  <si>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</si>
  <si>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</si>
  <si>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</si>
  <si>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</si>
  <si>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</si>
  <si>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</si>
  <si>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</si>
  <si>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</si>
  <si>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</si>
  <si>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</si>
  <si>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</si>
  <si>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</si>
  <si>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</si>
  <si>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</si>
  <si>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</si>
  <si>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</si>
  <si>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</si>
  <si>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</si>
  <si>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</si>
  <si>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</si>
  <si>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</si>
  <si>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</si>
  <si>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</si>
  <si>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</si>
  <si>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</si>
  <si>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</si>
  <si>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</si>
  <si>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</si>
  <si>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</si>
  <si>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</si>
  <si>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</si>
  <si>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</si>
  <si>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</si>
  <si>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</si>
  <si>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</si>
  <si>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</si>
  <si>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</si>
  <si>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</si>
  <si>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</si>
  <si>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</si>
  <si>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</si>
  <si>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</si>
  <si>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</si>
  <si>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</si>
  <si>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</si>
  <si>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</si>
  <si>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</si>
  <si>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</si>
  <si>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</si>
  <si>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</si>
  <si>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</si>
  <si>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</si>
  <si>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</si>
  <si>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</si>
  <si>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</si>
  <si>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</si>
  <si>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</si>
  <si>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</si>
  <si>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</si>
  <si>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</si>
  <si>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</si>
  <si>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</si>
  <si>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</si>
  <si>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</si>
  <si>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</si>
  <si>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</si>
  <si>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</si>
  <si>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</si>
  <si>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</si>
  <si>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</si>
  <si>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</si>
  <si>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</si>
  <si>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</si>
  <si>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</si>
  <si>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</si>
  <si>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</si>
  <si>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</si>
  <si>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</si>
  <si>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</si>
  <si>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</si>
  <si>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Kretingalės kultūros centras</t>
  </si>
  <si>
    <t>PAGAL  2021.06.30 D. DUOMENIS</t>
  </si>
  <si>
    <t xml:space="preserve">2021.08.   Nr.     </t>
  </si>
  <si>
    <t xml:space="preserve">L.e.direktorės pareigas </t>
  </si>
  <si>
    <t>Vaida Skuodienė</t>
  </si>
  <si>
    <t>Buhalterė</t>
  </si>
  <si>
    <t>Violeta Markuvienė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</si>
  <si>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</si>
  <si>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</si>
  <si>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</si>
  <si>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</si>
  <si>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</si>
  <si>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</si>
  <si>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</si>
  <si>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</si>
  <si>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</si>
  <si>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</si>
  <si>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</si>
  <si>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</si>
  <si>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</si>
  <si>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</si>
  <si>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</si>
  <si>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</si>
  <si>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</si>
  <si>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</si>
  <si>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</si>
  <si>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</si>
  <si>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</si>
  <si>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</si>
  <si>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</si>
  <si>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</si>
  <si>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</si>
  <si>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</si>
  <si>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</si>
  <si>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</si>
  <si>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</si>
  <si>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</si>
  <si>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</si>
  <si>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</si>
  <si>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</si>
  <si>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</si>
  <si>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</si>
  <si>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</si>
  <si>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</si>
  <si>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</si>
  <si>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</si>
  <si>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</si>
  <si>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</si>
  <si>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</si>
  <si>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 xml:space="preserve">Komandiruočių </t>
  </si>
  <si>
    <t>KOMANDIRUOČIŲ</t>
  </si>
  <si>
    <t>Debetas-kreditas sąskaitos8705 pabaigos datai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</si>
  <si>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</si>
  <si>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</si>
  <si>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</si>
  <si>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</si>
  <si>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</si>
  <si>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</si>
  <si>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</si>
  <si>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</si>
  <si>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</si>
  <si>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</si>
  <si>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</si>
  <si>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</si>
  <si>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</si>
  <si>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</si>
  <si>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</si>
  <si>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</si>
  <si>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</si>
  <si>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</si>
  <si>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</si>
  <si>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</si>
  <si>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</si>
  <si>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</si>
  <si>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</si>
  <si>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</si>
  <si>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</si>
  <si>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</si>
  <si>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</si>
  <si>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</si>
  <si>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</si>
  <si>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</si>
  <si>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</si>
  <si>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</si>
  <si>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</si>
  <si>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</si>
  <si>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</si>
  <si>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</si>
  <si>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</si>
  <si>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</si>
  <si>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</si>
  <si>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</si>
  <si>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</si>
  <si>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</si>
  <si>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</si>
  <si>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</si>
  <si>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</si>
  <si>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</si>
  <si>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</si>
  <si>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</si>
  <si>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</si>
  <si>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</si>
  <si>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</si>
  <si>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</si>
  <si>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</si>
  <si>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</si>
  <si>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</si>
  <si>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</si>
  <si>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</si>
  <si>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</si>
  <si>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</si>
  <si>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</si>
  <si>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L.e. direktorės pareigas 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</si>
  <si>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</si>
  <si>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</si>
  <si>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</si>
  <si>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</si>
  <si>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</si>
  <si>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</si>
  <si>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</si>
  <si>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</si>
  <si>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</si>
  <si>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</si>
  <si>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</si>
  <si>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</si>
  <si>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</si>
  <si>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</si>
  <si>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</si>
  <si>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</si>
  <si>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</si>
  <si>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</si>
  <si>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</si>
  <si>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</si>
  <si>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</si>
  <si>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</si>
  <si>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</si>
  <si>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</si>
  <si>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</si>
  <si>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</si>
  <si>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</si>
  <si>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</si>
  <si>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</si>
  <si>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</si>
  <si>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</si>
  <si>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</si>
  <si>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</si>
  <si>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</si>
  <si>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</si>
  <si>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</si>
  <si>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</si>
  <si>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</si>
  <si>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</si>
  <si>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</si>
  <si>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</si>
  <si>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</si>
  <si>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</si>
  <si>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</si>
  <si>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</si>
  <si>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</si>
  <si>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</si>
  <si>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</si>
  <si>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</si>
  <si>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</si>
  <si>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</si>
  <si>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</si>
  <si>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</si>
  <si>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</si>
  <si>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</si>
  <si>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</si>
  <si>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</si>
  <si>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</si>
  <si>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</si>
  <si>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</si>
  <si>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</si>
  <si>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</si>
  <si>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</si>
  <si>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</si>
  <si>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</si>
  <si>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</si>
  <si>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</si>
  <si>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</si>
  <si>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</si>
  <si>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</si>
  <si>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</si>
  <si>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</si>
  <si>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</si>
  <si>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</si>
  <si>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</si>
  <si>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</si>
  <si>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</si>
  <si>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</si>
  <si>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</si>
  <si>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</si>
  <si>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</si>
  <si>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</si>
  <si>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</si>
  <si>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</si>
  <si>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</si>
  <si>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</si>
  <si>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2021. 08. </t>
  </si>
  <si>
    <t>finansinių ataskaitų aiškinamajame rašte forma)</t>
  </si>
  <si>
    <t>Neatlygintinai gautas turtas</t>
  </si>
  <si>
    <t>Finansavimo sumų sumažėjimas dėl turto pardavimo</t>
  </si>
  <si>
    <t>2.1.</t>
  </si>
  <si>
    <t>2.2.</t>
  </si>
  <si>
    <t>3.2.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</si>
  <si>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</si>
  <si>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P03</t>
  </si>
  <si>
    <t>P04</t>
  </si>
  <si>
    <t>P08</t>
  </si>
  <si>
    <t>P10</t>
  </si>
  <si>
    <t>P11</t>
  </si>
  <si>
    <t>P12</t>
  </si>
  <si>
    <t>P15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</si>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</sst>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u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0" borderId="0" xfId="0" applyFont="1"/>
    <xf numFmtId="0" fontId="14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zoomScaleNormal="100" zoomScaleSheetLayoutView="100" workbookViewId="0">
      <selection activeCell="A7" sqref="A7:G7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63" t="s">
        <v>94</v>
      </c>
      <c r="F2" s="164"/>
      <c r="G2" s="164"/>
    </row>
    <row r="3" spans="1:7" x14ac:dyDescent="0.2">
      <c r="E3" s="165" t="s">
        <v>113</v>
      </c>
      <c r="F3" s="166"/>
      <c r="G3" s="166"/>
    </row>
    <row r="5" spans="1:7" x14ac:dyDescent="0.2">
      <c r="A5" s="155" t="s">
        <v>93</v>
      </c>
      <c r="B5" s="156"/>
      <c r="C5" s="156"/>
      <c r="D5" s="156"/>
      <c r="E5" s="156"/>
      <c r="F5" s="152"/>
      <c r="G5" s="152"/>
    </row>
    <row r="6" spans="1:7" x14ac:dyDescent="0.2">
      <c r="A6" s="170"/>
      <c r="B6" s="170"/>
      <c r="C6" s="170"/>
      <c r="D6" s="170"/>
      <c r="E6" s="170"/>
      <c r="F6" s="170"/>
      <c r="G6" s="170"/>
    </row>
    <row r="7" spans="1:7" x14ac:dyDescent="0.2">
      <c r="A7" s="167" t="s">
        <v>192</v>
      </c>
      <c r="B7" s="168"/>
      <c r="C7" s="168"/>
      <c r="D7" s="168"/>
      <c r="E7" s="168"/>
      <c r="F7" s="169"/>
      <c r="G7" s="169"/>
    </row>
    <row r="8" spans="1:7" x14ac:dyDescent="0.2">
      <c r="A8" s="139" t="s">
        <v>114</v>
      </c>
      <c r="B8" s="138"/>
      <c r="C8" s="138"/>
      <c r="D8" s="138"/>
      <c r="E8" s="138"/>
      <c r="F8" s="152"/>
      <c r="G8" s="152"/>
    </row>
    <row r="9" spans="1:7" ht="12.75" customHeight="1" x14ac:dyDescent="0.2">
      <c r="A9" s="139" t="s">
        <v>110</v>
      </c>
      <c r="B9" s="138"/>
      <c r="C9" s="138"/>
      <c r="D9" s="138"/>
      <c r="E9" s="138"/>
      <c r="F9" s="152"/>
      <c r="G9" s="152"/>
    </row>
    <row r="10" spans="1:7" x14ac:dyDescent="0.2">
      <c r="A10" s="135" t="s">
        <v>115</v>
      </c>
      <c r="B10" s="134"/>
      <c r="C10" s="134"/>
      <c r="D10" s="134"/>
      <c r="E10" s="134"/>
      <c r="F10" s="154"/>
      <c r="G10" s="154"/>
    </row>
    <row r="11" spans="1:7" x14ac:dyDescent="0.2">
      <c r="A11" s="154"/>
      <c r="B11" s="154"/>
      <c r="C11" s="154"/>
      <c r="D11" s="154"/>
      <c r="E11" s="154"/>
      <c r="F11" s="154"/>
      <c r="G11" s="154"/>
    </row>
    <row r="12" spans="1:7" x14ac:dyDescent="0.2">
      <c r="A12" s="153"/>
      <c r="B12" s="152"/>
      <c r="C12" s="152"/>
      <c r="D12" s="152"/>
      <c r="E12" s="152"/>
    </row>
    <row r="13" spans="1:7" x14ac:dyDescent="0.2">
      <c r="A13" s="155" t="s">
        <v>0</v>
      </c>
      <c r="B13" s="156"/>
      <c r="C13" s="156"/>
      <c r="D13" s="156"/>
      <c r="E13" s="156"/>
      <c r="F13" s="157"/>
      <c r="G13" s="157"/>
    </row>
    <row r="14" spans="1:7" x14ac:dyDescent="0.2">
      <c r="A14" s="155" t="s">
        <v>193</v>
      </c>
      <c r="B14" s="156"/>
      <c r="C14" s="156"/>
      <c r="D14" s="156"/>
      <c r="E14" s="156"/>
      <c r="F14" s="157"/>
      <c r="G14" s="157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58" t="s">
        <v>194</v>
      </c>
      <c r="B16" s="159"/>
      <c r="C16" s="159"/>
      <c r="D16" s="159"/>
      <c r="E16" s="159"/>
      <c r="F16" s="160"/>
      <c r="G16" s="160"/>
    </row>
    <row r="17" spans="1:9" x14ac:dyDescent="0.2">
      <c r="A17" s="139" t="s">
        <v>1</v>
      </c>
      <c r="B17" s="139"/>
      <c r="C17" s="139"/>
      <c r="D17" s="139"/>
      <c r="E17" s="139"/>
      <c r="F17" s="161"/>
      <c r="G17" s="161"/>
    </row>
    <row r="18" spans="1:9" ht="12.75" customHeight="1" x14ac:dyDescent="0.2">
      <c r="A18" s="8"/>
      <c r="B18" s="9"/>
      <c r="C18" s="9"/>
      <c r="D18" s="162" t="s">
        <v>191</v>
      </c>
      <c r="E18" s="162"/>
      <c r="F18" s="162"/>
      <c r="G18" s="162"/>
    </row>
    <row r="19" spans="1:9" ht="67.5" customHeight="1" x14ac:dyDescent="0.2">
      <c r="A19" s="3" t="s">
        <v>2</v>
      </c>
      <c r="B19" s="149" t="s">
        <v>3</v>
      </c>
      <c r="C19" s="150"/>
      <c r="D19" s="15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983530.14999999991</v>
      </c>
      <c r="G20" s="87">
        <f>SUM(G21,G27,G38,G39)</f>
        <v>997325.56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 t="s">
        <v>399</v>
      </c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400</v>
      </c>
      <c r="F27" s="88">
        <f>SUM(F28:F37)</f>
        <v>983530.14999999991</v>
      </c>
      <c r="G27" s="88">
        <f>SUM(G28:G37)</f>
        <v>997325.56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872195.66999999993</v>
      </c>
      <c r="G29" s="88">
        <v>877730.76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46788.02</v>
      </c>
      <c r="G30" s="88">
        <v>48237.05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5937.5</v>
      </c>
      <c r="G33" s="88">
        <v>6875</v>
      </c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43542.240000000005</v>
      </c>
      <c r="G35" s="88">
        <v>47941.859999999993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15066.720000000001</v>
      </c>
      <c r="G36" s="88">
        <v>16540.890000000003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22636.34</v>
      </c>
      <c r="G41" s="87">
        <f>SUM(G42,G48,G49,G56,G57)</f>
        <v>9892.7000000000007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 t="s">
        <v>401</v>
      </c>
      <c r="F42" s="88">
        <f>SUM(F43:F47)</f>
        <v>719.77</v>
      </c>
      <c r="G42" s="88">
        <f>SUM(G43:G47)</f>
        <v>2610.5100000000002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719.77</v>
      </c>
      <c r="G44" s="88">
        <v>2610.5100000000002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40" t="s">
        <v>103</v>
      </c>
      <c r="D47" s="141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 t="s">
        <v>402</v>
      </c>
      <c r="F49" s="88">
        <f>SUM(F50:F55)</f>
        <v>21159.7</v>
      </c>
      <c r="G49" s="88">
        <f>SUM(G50:G55)</f>
        <v>6525.32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40" t="s">
        <v>89</v>
      </c>
      <c r="D53" s="141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21159.7</v>
      </c>
      <c r="G54" s="88">
        <v>6525.32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 t="s">
        <v>403</v>
      </c>
      <c r="F57" s="88">
        <v>756.87</v>
      </c>
      <c r="G57" s="88">
        <v>756.87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1006166.4899999999</v>
      </c>
      <c r="G58" s="88">
        <f>SUM(G20,G40,G41)</f>
        <v>1007218.26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404</v>
      </c>
      <c r="F59" s="87">
        <f>SUM(F60:F63)</f>
        <v>984765.79000000015</v>
      </c>
      <c r="G59" s="87">
        <f>SUM(G60:G63)</f>
        <v>1000451.94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198833.29</v>
      </c>
      <c r="G60" s="88">
        <v>200447.47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544996.74000000011</v>
      </c>
      <c r="G61" s="88">
        <v>558006.17000000004</v>
      </c>
      <c r="I61" s="91" t="s">
        <v>179</v>
      </c>
    </row>
    <row r="62" spans="1:9" s="12" customFormat="1" ht="12.75" customHeight="1" x14ac:dyDescent="0.2">
      <c r="A62" s="30" t="s">
        <v>36</v>
      </c>
      <c r="B62" s="142" t="s">
        <v>104</v>
      </c>
      <c r="C62" s="143"/>
      <c r="D62" s="144"/>
      <c r="E62" s="30"/>
      <c r="F62" s="88">
        <v>234598.51</v>
      </c>
      <c r="G62" s="88">
        <v>235638.07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6337.25</v>
      </c>
      <c r="G63" s="88">
        <v>6360.23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21159.699999999997</v>
      </c>
      <c r="G64" s="87">
        <f>SUM(G65,G69)</f>
        <v>6525.32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 t="s">
        <v>405</v>
      </c>
      <c r="F65" s="88">
        <f>SUM(F66:F68)</f>
        <v>1307.48</v>
      </c>
      <c r="G65" s="88">
        <f>SUM(G66:G68)</f>
        <v>1307.48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1307.48</v>
      </c>
      <c r="G67" s="88">
        <v>1307.48</v>
      </c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 t="s">
        <v>406</v>
      </c>
      <c r="F69" s="88">
        <f>SUM(F70:F75,F78:F83)</f>
        <v>19852.219999999998</v>
      </c>
      <c r="G69" s="88">
        <f>SUM(G70:G75,G78:G83)</f>
        <v>5217.8399999999992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281.55</v>
      </c>
      <c r="G80" s="88">
        <v>162.69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14112.75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5457.9199999999992</v>
      </c>
      <c r="G82" s="88">
        <v>5055.1499999999996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 t="s">
        <v>407</v>
      </c>
      <c r="F84" s="87">
        <f>SUM(F85,F86,F89,F90)</f>
        <v>241.0000000000291</v>
      </c>
      <c r="G84" s="87">
        <f>SUM(G85,G86,G89,G90)</f>
        <v>241.0000000000291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241.0000000000291</v>
      </c>
      <c r="G90" s="88">
        <f>SUM(G91,G92)</f>
        <v>241.0000000000291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2.9103830456733704E-11</v>
      </c>
      <c r="G91" s="88">
        <v>241.0000000000291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241</v>
      </c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45" t="s">
        <v>121</v>
      </c>
      <c r="C94" s="146"/>
      <c r="D94" s="141"/>
      <c r="E94" s="30"/>
      <c r="F94" s="89">
        <f>SUM(F59,F64,F84,F93)</f>
        <v>1006166.4900000001</v>
      </c>
      <c r="G94" s="89">
        <f>SUM(G59,G64,G84,G93)</f>
        <v>1007218.2599999999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48" t="s">
        <v>195</v>
      </c>
      <c r="B96" s="148"/>
      <c r="C96" s="148"/>
      <c r="D96" s="148"/>
      <c r="E96" s="94"/>
      <c r="F96" s="138" t="s">
        <v>196</v>
      </c>
      <c r="G96" s="138"/>
    </row>
    <row r="97" spans="1:8" s="12" customFormat="1" ht="12.75" customHeight="1" x14ac:dyDescent="0.2">
      <c r="A97" s="147" t="s">
        <v>185</v>
      </c>
      <c r="B97" s="147"/>
      <c r="C97" s="147"/>
      <c r="D97" s="147"/>
      <c r="E97" s="42" t="s">
        <v>186</v>
      </c>
      <c r="F97" s="139" t="s">
        <v>112</v>
      </c>
      <c r="G97" s="139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7" t="s">
        <v>197</v>
      </c>
      <c r="B99" s="137"/>
      <c r="C99" s="137"/>
      <c r="D99" s="137"/>
      <c r="E99" s="95"/>
      <c r="F99" s="134" t="s">
        <v>198</v>
      </c>
      <c r="G99" s="134"/>
    </row>
    <row r="100" spans="1:8" s="12" customFormat="1" ht="12.75" customHeight="1" x14ac:dyDescent="0.2">
      <c r="A100" s="136" t="s">
        <v>187</v>
      </c>
      <c r="B100" s="136"/>
      <c r="C100" s="136"/>
      <c r="D100" s="136"/>
      <c r="E100" s="61" t="s">
        <v>186</v>
      </c>
      <c r="F100" s="135" t="s">
        <v>112</v>
      </c>
      <c r="G100" s="135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" right="0" top="0" bottom="0" header="0" footer="0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9695-A799-4F82-8C61-A452A34A0337}">
  <dimension ref="A1:K65"/>
  <sheetViews>
    <sheetView workbookViewId="0">
      <selection activeCell="A7" sqref="A7:I7"/>
    </sheetView>
  </sheetViews>
  <sheetFormatPr defaultRowHeight="12" x14ac:dyDescent="0.2"/>
  <cols>
    <col min="1" max="1" width="8" style="99" customWidth="1"/>
    <col min="2" max="2" width="1.5703125" style="99" hidden="1" customWidth="1"/>
    <col min="3" max="3" width="30.140625" style="99" customWidth="1"/>
    <col min="4" max="4" width="18.28515625" style="99" customWidth="1"/>
    <col min="5" max="5" width="0" style="99" hidden="1" customWidth="1"/>
    <col min="6" max="6" width="11.7109375" style="99" customWidth="1"/>
    <col min="7" max="7" width="8.28515625" style="99" customWidth="1"/>
    <col min="8" max="8" width="11.140625" style="99" customWidth="1"/>
    <col min="9" max="9" width="11.42578125" style="99" customWidth="1"/>
    <col min="10" max="10" width="9.140625" style="99"/>
    <col min="11" max="11" width="88.85546875" style="99" customWidth="1"/>
    <col min="12" max="16384" width="9.140625" style="99"/>
  </cols>
  <sheetData>
    <row r="1" spans="1:9" x14ac:dyDescent="0.2">
      <c r="G1" s="100"/>
      <c r="H1" s="100"/>
    </row>
    <row r="2" spans="1:9" x14ac:dyDescent="0.2">
      <c r="D2" s="111"/>
      <c r="G2" s="99" t="s">
        <v>199</v>
      </c>
    </row>
    <row r="3" spans="1:9" x14ac:dyDescent="0.2">
      <c r="G3" s="99" t="s">
        <v>113</v>
      </c>
    </row>
    <row r="5" spans="1:9" x14ac:dyDescent="0.2">
      <c r="A5" s="192" t="s">
        <v>200</v>
      </c>
      <c r="B5" s="191"/>
      <c r="C5" s="191"/>
      <c r="D5" s="191"/>
      <c r="E5" s="191"/>
      <c r="F5" s="191"/>
      <c r="G5" s="191"/>
      <c r="H5" s="191"/>
      <c r="I5" s="191"/>
    </row>
    <row r="6" spans="1:9" x14ac:dyDescent="0.2">
      <c r="A6" s="198" t="s">
        <v>201</v>
      </c>
      <c r="B6" s="191"/>
      <c r="C6" s="191"/>
      <c r="D6" s="191"/>
      <c r="E6" s="191"/>
      <c r="F6" s="191"/>
      <c r="G6" s="191"/>
      <c r="H6" s="191"/>
      <c r="I6" s="191"/>
    </row>
    <row r="7" spans="1:9" x14ac:dyDescent="0.2">
      <c r="A7" s="199" t="s">
        <v>192</v>
      </c>
      <c r="B7" s="200"/>
      <c r="C7" s="200"/>
      <c r="D7" s="200"/>
      <c r="E7" s="200"/>
      <c r="F7" s="200"/>
      <c r="G7" s="200"/>
      <c r="H7" s="200"/>
      <c r="I7" s="200"/>
    </row>
    <row r="8" spans="1:9" x14ac:dyDescent="0.2">
      <c r="A8" s="190" t="s">
        <v>202</v>
      </c>
      <c r="B8" s="191"/>
      <c r="C8" s="191"/>
      <c r="D8" s="191"/>
      <c r="E8" s="191"/>
      <c r="F8" s="191"/>
      <c r="G8" s="191"/>
      <c r="H8" s="191"/>
      <c r="I8" s="191"/>
    </row>
    <row r="9" spans="1:9" x14ac:dyDescent="0.2">
      <c r="A9" s="190" t="s">
        <v>203</v>
      </c>
      <c r="B9" s="191"/>
      <c r="C9" s="191"/>
      <c r="D9" s="191"/>
      <c r="E9" s="191"/>
      <c r="F9" s="191"/>
      <c r="G9" s="191"/>
      <c r="H9" s="191"/>
      <c r="I9" s="191"/>
    </row>
    <row r="10" spans="1:9" x14ac:dyDescent="0.2">
      <c r="A10" s="190" t="s">
        <v>204</v>
      </c>
      <c r="B10" s="191"/>
      <c r="C10" s="191"/>
      <c r="D10" s="191"/>
      <c r="E10" s="191"/>
      <c r="F10" s="191"/>
      <c r="G10" s="191"/>
      <c r="H10" s="191"/>
      <c r="I10" s="191"/>
    </row>
    <row r="11" spans="1:9" x14ac:dyDescent="0.2">
      <c r="A11" s="190" t="s">
        <v>205</v>
      </c>
      <c r="B11" s="191"/>
      <c r="C11" s="191"/>
      <c r="D11" s="191"/>
      <c r="E11" s="191"/>
      <c r="F11" s="191"/>
      <c r="G11" s="191"/>
      <c r="H11" s="191"/>
      <c r="I11" s="191"/>
    </row>
    <row r="12" spans="1:9" x14ac:dyDescent="0.2">
      <c r="A12" s="192" t="s">
        <v>206</v>
      </c>
      <c r="B12" s="193"/>
      <c r="C12" s="193"/>
      <c r="D12" s="193"/>
      <c r="E12" s="193"/>
      <c r="F12" s="193"/>
      <c r="G12" s="193"/>
      <c r="H12" s="193"/>
      <c r="I12" s="193"/>
    </row>
    <row r="13" spans="1:9" x14ac:dyDescent="0.2">
      <c r="A13" s="192" t="s">
        <v>193</v>
      </c>
      <c r="B13" s="193"/>
      <c r="C13" s="193"/>
      <c r="D13" s="193"/>
      <c r="E13" s="193"/>
      <c r="F13" s="193"/>
      <c r="G13" s="193"/>
      <c r="H13" s="193"/>
      <c r="I13" s="193"/>
    </row>
    <row r="14" spans="1:9" ht="9.75" customHeight="1" x14ac:dyDescent="0.2">
      <c r="A14" s="98"/>
    </row>
    <row r="15" spans="1:9" x14ac:dyDescent="0.2">
      <c r="A15" s="194" t="s">
        <v>194</v>
      </c>
      <c r="B15" s="191"/>
      <c r="C15" s="191"/>
      <c r="D15" s="191"/>
      <c r="E15" s="191"/>
      <c r="F15" s="191"/>
      <c r="G15" s="191"/>
      <c r="H15" s="191"/>
      <c r="I15" s="191"/>
    </row>
    <row r="16" spans="1:9" x14ac:dyDescent="0.2">
      <c r="A16" s="190" t="s">
        <v>1</v>
      </c>
      <c r="B16" s="191"/>
      <c r="C16" s="191"/>
      <c r="D16" s="191"/>
      <c r="E16" s="191"/>
      <c r="F16" s="191"/>
      <c r="G16" s="191"/>
      <c r="H16" s="191"/>
      <c r="I16" s="191"/>
    </row>
    <row r="17" spans="1:11" x14ac:dyDescent="0.2">
      <c r="A17" s="195" t="s">
        <v>191</v>
      </c>
      <c r="B17" s="191"/>
      <c r="C17" s="191"/>
      <c r="D17" s="191"/>
      <c r="E17" s="191"/>
      <c r="F17" s="191"/>
      <c r="G17" s="191"/>
      <c r="H17" s="191"/>
      <c r="I17" s="191"/>
    </row>
    <row r="18" spans="1:11" s="114" customFormat="1" ht="50.1" customHeight="1" x14ac:dyDescent="0.2">
      <c r="A18" s="196" t="s">
        <v>2</v>
      </c>
      <c r="B18" s="196"/>
      <c r="C18" s="196" t="s">
        <v>3</v>
      </c>
      <c r="D18" s="188"/>
      <c r="E18" s="188"/>
      <c r="F18" s="188"/>
      <c r="G18" s="101" t="s">
        <v>207</v>
      </c>
      <c r="H18" s="101" t="s">
        <v>208</v>
      </c>
      <c r="I18" s="101" t="s">
        <v>209</v>
      </c>
      <c r="K18" s="101" t="s">
        <v>208</v>
      </c>
    </row>
    <row r="19" spans="1:11" x14ac:dyDescent="0.2">
      <c r="A19" s="115" t="s">
        <v>7</v>
      </c>
      <c r="B19" s="116" t="s">
        <v>210</v>
      </c>
      <c r="C19" s="189" t="s">
        <v>210</v>
      </c>
      <c r="D19" s="197"/>
      <c r="E19" s="197"/>
      <c r="F19" s="197"/>
      <c r="G19" s="117" t="s">
        <v>408</v>
      </c>
      <c r="H19" s="118">
        <f>SUM(H20,H25,H26)</f>
        <v>107671.90999999999</v>
      </c>
      <c r="I19" s="118">
        <f>SUM(I20,I25,I26)</f>
        <v>111598.43999999999</v>
      </c>
      <c r="K19" s="118"/>
    </row>
    <row r="20" spans="1:11" x14ac:dyDescent="0.2">
      <c r="A20" s="119" t="s">
        <v>9</v>
      </c>
      <c r="B20" s="120" t="s">
        <v>211</v>
      </c>
      <c r="C20" s="186" t="s">
        <v>211</v>
      </c>
      <c r="D20" s="186"/>
      <c r="E20" s="186"/>
      <c r="F20" s="186"/>
      <c r="G20" s="121"/>
      <c r="H20" s="122">
        <f>SUM(H21:H24)</f>
        <v>107671.90999999999</v>
      </c>
      <c r="I20" s="122">
        <f>SUM(I21:I24)</f>
        <v>111598.43999999999</v>
      </c>
      <c r="K20" s="122"/>
    </row>
    <row r="21" spans="1:11" x14ac:dyDescent="0.2">
      <c r="A21" s="119" t="s">
        <v>212</v>
      </c>
      <c r="B21" s="120" t="s">
        <v>60</v>
      </c>
      <c r="C21" s="186" t="s">
        <v>60</v>
      </c>
      <c r="D21" s="186"/>
      <c r="E21" s="186"/>
      <c r="F21" s="186"/>
      <c r="G21" s="121"/>
      <c r="H21" s="123">
        <v>2974.1800000000003</v>
      </c>
      <c r="I21" s="123">
        <v>1614.18</v>
      </c>
      <c r="K21" s="124" t="s">
        <v>213</v>
      </c>
    </row>
    <row r="22" spans="1:11" x14ac:dyDescent="0.2">
      <c r="A22" s="119" t="s">
        <v>214</v>
      </c>
      <c r="B22" s="125" t="s">
        <v>215</v>
      </c>
      <c r="C22" s="188" t="s">
        <v>215</v>
      </c>
      <c r="D22" s="188"/>
      <c r="E22" s="188"/>
      <c r="F22" s="188"/>
      <c r="G22" s="121"/>
      <c r="H22" s="123">
        <v>103470.19</v>
      </c>
      <c r="I22" s="123">
        <v>108388.87</v>
      </c>
      <c r="K22" s="124" t="s">
        <v>216</v>
      </c>
    </row>
    <row r="23" spans="1:11" x14ac:dyDescent="0.2">
      <c r="A23" s="119" t="s">
        <v>217</v>
      </c>
      <c r="B23" s="120" t="s">
        <v>218</v>
      </c>
      <c r="C23" s="188" t="s">
        <v>218</v>
      </c>
      <c r="D23" s="188"/>
      <c r="E23" s="188"/>
      <c r="F23" s="188"/>
      <c r="G23" s="121"/>
      <c r="H23" s="123">
        <v>1204.56</v>
      </c>
      <c r="I23" s="123">
        <v>1489.56</v>
      </c>
      <c r="K23" s="124" t="s">
        <v>219</v>
      </c>
    </row>
    <row r="24" spans="1:11" x14ac:dyDescent="0.2">
      <c r="A24" s="119" t="s">
        <v>220</v>
      </c>
      <c r="B24" s="125" t="s">
        <v>221</v>
      </c>
      <c r="C24" s="188" t="s">
        <v>221</v>
      </c>
      <c r="D24" s="188"/>
      <c r="E24" s="188"/>
      <c r="F24" s="188"/>
      <c r="G24" s="121"/>
      <c r="H24" s="123">
        <v>22.98</v>
      </c>
      <c r="I24" s="123">
        <v>105.83</v>
      </c>
      <c r="K24" s="124" t="s">
        <v>222</v>
      </c>
    </row>
    <row r="25" spans="1:11" x14ac:dyDescent="0.2">
      <c r="A25" s="119" t="s">
        <v>16</v>
      </c>
      <c r="B25" s="120" t="s">
        <v>223</v>
      </c>
      <c r="C25" s="188" t="s">
        <v>223</v>
      </c>
      <c r="D25" s="188"/>
      <c r="E25" s="188"/>
      <c r="F25" s="188"/>
      <c r="G25" s="121"/>
      <c r="H25" s="122"/>
      <c r="I25" s="126"/>
      <c r="K25" s="127"/>
    </row>
    <row r="26" spans="1:11" x14ac:dyDescent="0.2">
      <c r="A26" s="119" t="s">
        <v>36</v>
      </c>
      <c r="B26" s="120" t="s">
        <v>224</v>
      </c>
      <c r="C26" s="188" t="s">
        <v>224</v>
      </c>
      <c r="D26" s="188"/>
      <c r="E26" s="188"/>
      <c r="F26" s="188"/>
      <c r="G26" s="121"/>
      <c r="H26" s="122">
        <f>SUM(H27)+SUM(H28)</f>
        <v>0</v>
      </c>
      <c r="I26" s="122">
        <f>SUM(I27)+SUM(I28)</f>
        <v>0</v>
      </c>
      <c r="K26" s="127"/>
    </row>
    <row r="27" spans="1:11" x14ac:dyDescent="0.2">
      <c r="A27" s="119" t="s">
        <v>225</v>
      </c>
      <c r="B27" s="125" t="s">
        <v>226</v>
      </c>
      <c r="C27" s="188" t="s">
        <v>226</v>
      </c>
      <c r="D27" s="188"/>
      <c r="E27" s="188"/>
      <c r="F27" s="188"/>
      <c r="G27" s="121"/>
      <c r="H27" s="123"/>
      <c r="I27" s="123">
        <v>0</v>
      </c>
      <c r="K27" s="124" t="s">
        <v>227</v>
      </c>
    </row>
    <row r="28" spans="1:11" x14ac:dyDescent="0.2">
      <c r="A28" s="119" t="s">
        <v>228</v>
      </c>
      <c r="B28" s="125" t="s">
        <v>229</v>
      </c>
      <c r="C28" s="188" t="s">
        <v>229</v>
      </c>
      <c r="D28" s="188"/>
      <c r="E28" s="188"/>
      <c r="F28" s="188"/>
      <c r="G28" s="121"/>
      <c r="H28" s="123"/>
      <c r="I28" s="123"/>
      <c r="K28" s="124" t="s">
        <v>230</v>
      </c>
    </row>
    <row r="29" spans="1:11" x14ac:dyDescent="0.2">
      <c r="A29" s="115" t="s">
        <v>45</v>
      </c>
      <c r="B29" s="116" t="s">
        <v>231</v>
      </c>
      <c r="C29" s="189" t="s">
        <v>231</v>
      </c>
      <c r="D29" s="189"/>
      <c r="E29" s="189"/>
      <c r="F29" s="189"/>
      <c r="G29" s="117" t="s">
        <v>409</v>
      </c>
      <c r="H29" s="118">
        <f>SUM(H30:H43)</f>
        <v>107671.91</v>
      </c>
      <c r="I29" s="118">
        <f>SUM(I30:I43)</f>
        <v>111328.06</v>
      </c>
      <c r="K29" s="128"/>
    </row>
    <row r="30" spans="1:11" x14ac:dyDescent="0.2">
      <c r="A30" s="119" t="s">
        <v>9</v>
      </c>
      <c r="B30" s="120" t="s">
        <v>232</v>
      </c>
      <c r="C30" s="188" t="s">
        <v>233</v>
      </c>
      <c r="D30" s="187"/>
      <c r="E30" s="187"/>
      <c r="F30" s="187"/>
      <c r="G30" s="121"/>
      <c r="H30" s="123">
        <v>82621.569999999992</v>
      </c>
      <c r="I30" s="123">
        <v>88935.3</v>
      </c>
      <c r="K30" s="124" t="s">
        <v>234</v>
      </c>
    </row>
    <row r="31" spans="1:11" x14ac:dyDescent="0.2">
      <c r="A31" s="119" t="s">
        <v>16</v>
      </c>
      <c r="B31" s="120" t="s">
        <v>235</v>
      </c>
      <c r="C31" s="188" t="s">
        <v>236</v>
      </c>
      <c r="D31" s="187"/>
      <c r="E31" s="187"/>
      <c r="F31" s="187"/>
      <c r="G31" s="121"/>
      <c r="H31" s="123">
        <v>13795.41</v>
      </c>
      <c r="I31" s="123">
        <v>14376.12</v>
      </c>
      <c r="K31" s="124" t="s">
        <v>237</v>
      </c>
    </row>
    <row r="32" spans="1:11" x14ac:dyDescent="0.2">
      <c r="A32" s="119" t="s">
        <v>36</v>
      </c>
      <c r="B32" s="120" t="s">
        <v>238</v>
      </c>
      <c r="C32" s="188" t="s">
        <v>239</v>
      </c>
      <c r="D32" s="187"/>
      <c r="E32" s="187"/>
      <c r="F32" s="187"/>
      <c r="G32" s="121"/>
      <c r="H32" s="123">
        <v>4103.41</v>
      </c>
      <c r="I32" s="123">
        <v>2784.69</v>
      </c>
      <c r="K32" s="124" t="s">
        <v>240</v>
      </c>
    </row>
    <row r="33" spans="1:11" x14ac:dyDescent="0.2">
      <c r="A33" s="119" t="s">
        <v>44</v>
      </c>
      <c r="B33" s="120" t="s">
        <v>241</v>
      </c>
      <c r="C33" s="186" t="s">
        <v>242</v>
      </c>
      <c r="D33" s="187"/>
      <c r="E33" s="187"/>
      <c r="F33" s="187"/>
      <c r="G33" s="121"/>
      <c r="H33" s="123"/>
      <c r="I33" s="123"/>
      <c r="K33" s="124" t="s">
        <v>243</v>
      </c>
    </row>
    <row r="34" spans="1:11" x14ac:dyDescent="0.2">
      <c r="A34" s="119" t="s">
        <v>55</v>
      </c>
      <c r="B34" s="120" t="s">
        <v>244</v>
      </c>
      <c r="C34" s="186" t="s">
        <v>245</v>
      </c>
      <c r="D34" s="187"/>
      <c r="E34" s="187"/>
      <c r="F34" s="187"/>
      <c r="G34" s="121"/>
      <c r="H34" s="123">
        <v>43.8</v>
      </c>
      <c r="I34" s="123">
        <v>0</v>
      </c>
      <c r="K34" s="124" t="s">
        <v>246</v>
      </c>
    </row>
    <row r="35" spans="1:11" x14ac:dyDescent="0.2">
      <c r="A35" s="119" t="s">
        <v>247</v>
      </c>
      <c r="B35" s="120" t="s">
        <v>248</v>
      </c>
      <c r="C35" s="186" t="s">
        <v>249</v>
      </c>
      <c r="D35" s="187"/>
      <c r="E35" s="187"/>
      <c r="F35" s="187"/>
      <c r="G35" s="121"/>
      <c r="H35" s="123"/>
      <c r="I35" s="123">
        <v>45</v>
      </c>
      <c r="K35" s="124" t="s">
        <v>250</v>
      </c>
    </row>
    <row r="36" spans="1:11" x14ac:dyDescent="0.2">
      <c r="A36" s="119" t="s">
        <v>251</v>
      </c>
      <c r="B36" s="120" t="s">
        <v>252</v>
      </c>
      <c r="C36" s="186" t="s">
        <v>253</v>
      </c>
      <c r="D36" s="187"/>
      <c r="E36" s="187"/>
      <c r="F36" s="187"/>
      <c r="G36" s="121"/>
      <c r="H36" s="123">
        <v>125</v>
      </c>
      <c r="I36" s="123">
        <v>0</v>
      </c>
      <c r="K36" s="124" t="s">
        <v>254</v>
      </c>
    </row>
    <row r="37" spans="1:11" x14ac:dyDescent="0.2">
      <c r="A37" s="119" t="s">
        <v>255</v>
      </c>
      <c r="B37" s="120" t="s">
        <v>256</v>
      </c>
      <c r="C37" s="188" t="s">
        <v>256</v>
      </c>
      <c r="D37" s="187"/>
      <c r="E37" s="187"/>
      <c r="F37" s="187"/>
      <c r="G37" s="121"/>
      <c r="H37" s="123"/>
      <c r="I37" s="123"/>
      <c r="K37" s="124" t="s">
        <v>257</v>
      </c>
    </row>
    <row r="38" spans="1:11" x14ac:dyDescent="0.2">
      <c r="A38" s="119" t="s">
        <v>258</v>
      </c>
      <c r="B38" s="120" t="s">
        <v>259</v>
      </c>
      <c r="C38" s="186" t="s">
        <v>259</v>
      </c>
      <c r="D38" s="187"/>
      <c r="E38" s="187"/>
      <c r="F38" s="187"/>
      <c r="G38" s="121"/>
      <c r="H38" s="123">
        <v>3609.6899999999996</v>
      </c>
      <c r="I38" s="123">
        <v>2745.11</v>
      </c>
      <c r="K38" s="124" t="s">
        <v>260</v>
      </c>
    </row>
    <row r="39" spans="1:11" ht="15.75" customHeight="1" x14ac:dyDescent="0.2">
      <c r="A39" s="119" t="s">
        <v>261</v>
      </c>
      <c r="B39" s="120" t="s">
        <v>262</v>
      </c>
      <c r="C39" s="188" t="s">
        <v>263</v>
      </c>
      <c r="D39" s="188"/>
      <c r="E39" s="188"/>
      <c r="F39" s="188"/>
      <c r="G39" s="121"/>
      <c r="H39" s="123"/>
      <c r="I39" s="123"/>
      <c r="K39" s="124" t="s">
        <v>264</v>
      </c>
    </row>
    <row r="40" spans="1:11" ht="15.75" customHeight="1" x14ac:dyDescent="0.2">
      <c r="A40" s="119" t="s">
        <v>265</v>
      </c>
      <c r="B40" s="120" t="s">
        <v>266</v>
      </c>
      <c r="C40" s="188" t="s">
        <v>267</v>
      </c>
      <c r="D40" s="187"/>
      <c r="E40" s="187"/>
      <c r="F40" s="187"/>
      <c r="G40" s="121"/>
      <c r="H40" s="123">
        <v>145.19999999999999</v>
      </c>
      <c r="I40" s="123">
        <v>145.19999999999999</v>
      </c>
      <c r="K40" s="124" t="s">
        <v>268</v>
      </c>
    </row>
    <row r="41" spans="1:11" x14ac:dyDescent="0.2">
      <c r="A41" s="119" t="s">
        <v>269</v>
      </c>
      <c r="B41" s="120" t="s">
        <v>270</v>
      </c>
      <c r="C41" s="188" t="s">
        <v>271</v>
      </c>
      <c r="D41" s="187"/>
      <c r="E41" s="187"/>
      <c r="F41" s="187"/>
      <c r="G41" s="121"/>
      <c r="H41" s="123"/>
      <c r="I41" s="123"/>
      <c r="K41" s="124" t="s">
        <v>272</v>
      </c>
    </row>
    <row r="42" spans="1:11" x14ac:dyDescent="0.2">
      <c r="A42" s="119" t="s">
        <v>273</v>
      </c>
      <c r="B42" s="120" t="s">
        <v>274</v>
      </c>
      <c r="C42" s="188" t="s">
        <v>275</v>
      </c>
      <c r="D42" s="187"/>
      <c r="E42" s="187"/>
      <c r="F42" s="187"/>
      <c r="G42" s="121"/>
      <c r="H42" s="123">
        <v>3227.83</v>
      </c>
      <c r="I42" s="123">
        <v>2296.64</v>
      </c>
      <c r="K42" s="124" t="s">
        <v>276</v>
      </c>
    </row>
    <row r="43" spans="1:11" x14ac:dyDescent="0.2">
      <c r="A43" s="119" t="s">
        <v>277</v>
      </c>
      <c r="B43" s="120" t="s">
        <v>278</v>
      </c>
      <c r="C43" s="175" t="s">
        <v>279</v>
      </c>
      <c r="D43" s="176"/>
      <c r="E43" s="176"/>
      <c r="F43" s="177"/>
      <c r="G43" s="121"/>
      <c r="H43" s="123"/>
      <c r="I43" s="123"/>
      <c r="K43" s="124" t="s">
        <v>280</v>
      </c>
    </row>
    <row r="44" spans="1:11" x14ac:dyDescent="0.2">
      <c r="A44" s="116" t="s">
        <v>47</v>
      </c>
      <c r="B44" s="129" t="s">
        <v>281</v>
      </c>
      <c r="C44" s="181" t="s">
        <v>281</v>
      </c>
      <c r="D44" s="179"/>
      <c r="E44" s="179"/>
      <c r="F44" s="180"/>
      <c r="G44" s="117"/>
      <c r="H44" s="118">
        <f>H19-H29</f>
        <v>0</v>
      </c>
      <c r="I44" s="118">
        <f>I19-I29</f>
        <v>270.3799999999901</v>
      </c>
      <c r="K44" s="128"/>
    </row>
    <row r="45" spans="1:11" x14ac:dyDescent="0.2">
      <c r="A45" s="116" t="s">
        <v>58</v>
      </c>
      <c r="B45" s="116" t="s">
        <v>282</v>
      </c>
      <c r="C45" s="178" t="s">
        <v>282</v>
      </c>
      <c r="D45" s="179"/>
      <c r="E45" s="179"/>
      <c r="F45" s="180"/>
      <c r="G45" s="117"/>
      <c r="H45" s="118">
        <f>IF(TYPE(H46)=1,H46,0)-IF(TYPE(H47)=1,H47,0)-IF(TYPE(H48)=1,H48,0)</f>
        <v>0</v>
      </c>
      <c r="I45" s="118">
        <f>IF(TYPE(I46)=1,I46,0)-IF(TYPE(I47)=1,I47,0)-IF(TYPE(I48)=1,I48,0)</f>
        <v>0</v>
      </c>
      <c r="K45" s="128"/>
    </row>
    <row r="46" spans="1:11" x14ac:dyDescent="0.2">
      <c r="A46" s="125" t="s">
        <v>283</v>
      </c>
      <c r="B46" s="120" t="s">
        <v>284</v>
      </c>
      <c r="C46" s="175" t="s">
        <v>285</v>
      </c>
      <c r="D46" s="176"/>
      <c r="E46" s="176"/>
      <c r="F46" s="177"/>
      <c r="G46" s="121"/>
      <c r="H46" s="122"/>
      <c r="I46" s="123"/>
      <c r="K46" s="127"/>
    </row>
    <row r="47" spans="1:11" x14ac:dyDescent="0.2">
      <c r="A47" s="125" t="s">
        <v>16</v>
      </c>
      <c r="B47" s="120" t="s">
        <v>286</v>
      </c>
      <c r="C47" s="175" t="s">
        <v>286</v>
      </c>
      <c r="D47" s="176"/>
      <c r="E47" s="176"/>
      <c r="F47" s="177"/>
      <c r="G47" s="121"/>
      <c r="H47" s="123"/>
      <c r="I47" s="123"/>
      <c r="K47" s="124"/>
    </row>
    <row r="48" spans="1:11" x14ac:dyDescent="0.2">
      <c r="A48" s="125" t="s">
        <v>287</v>
      </c>
      <c r="B48" s="120" t="s">
        <v>288</v>
      </c>
      <c r="C48" s="175" t="s">
        <v>289</v>
      </c>
      <c r="D48" s="176"/>
      <c r="E48" s="176"/>
      <c r="F48" s="177"/>
      <c r="G48" s="121"/>
      <c r="H48" s="123"/>
      <c r="I48" s="123"/>
      <c r="K48" s="124" t="s">
        <v>290</v>
      </c>
    </row>
    <row r="49" spans="1:11" x14ac:dyDescent="0.2">
      <c r="A49" s="116" t="s">
        <v>63</v>
      </c>
      <c r="B49" s="129" t="s">
        <v>291</v>
      </c>
      <c r="C49" s="181" t="s">
        <v>291</v>
      </c>
      <c r="D49" s="179"/>
      <c r="E49" s="179"/>
      <c r="F49" s="180"/>
      <c r="G49" s="117"/>
      <c r="H49" s="123"/>
      <c r="I49" s="123"/>
      <c r="K49" s="124" t="s">
        <v>292</v>
      </c>
    </row>
    <row r="50" spans="1:11" ht="30" customHeight="1" x14ac:dyDescent="0.2">
      <c r="A50" s="116" t="s">
        <v>75</v>
      </c>
      <c r="B50" s="129" t="s">
        <v>293</v>
      </c>
      <c r="C50" s="182" t="s">
        <v>293</v>
      </c>
      <c r="D50" s="183"/>
      <c r="E50" s="183"/>
      <c r="F50" s="184"/>
      <c r="G50" s="117"/>
      <c r="H50" s="123"/>
      <c r="I50" s="123"/>
      <c r="K50" s="124" t="s">
        <v>294</v>
      </c>
    </row>
    <row r="51" spans="1:11" x14ac:dyDescent="0.2">
      <c r="A51" s="116" t="s">
        <v>87</v>
      </c>
      <c r="B51" s="129" t="s">
        <v>295</v>
      </c>
      <c r="C51" s="181" t="s">
        <v>295</v>
      </c>
      <c r="D51" s="179"/>
      <c r="E51" s="179"/>
      <c r="F51" s="180"/>
      <c r="G51" s="117"/>
      <c r="H51" s="123"/>
      <c r="I51" s="123"/>
      <c r="K51" s="124" t="s">
        <v>296</v>
      </c>
    </row>
    <row r="52" spans="1:11" ht="30" customHeight="1" x14ac:dyDescent="0.2">
      <c r="A52" s="116" t="s">
        <v>297</v>
      </c>
      <c r="B52" s="116" t="s">
        <v>298</v>
      </c>
      <c r="C52" s="185" t="s">
        <v>298</v>
      </c>
      <c r="D52" s="183"/>
      <c r="E52" s="183"/>
      <c r="F52" s="184"/>
      <c r="G52" s="117"/>
      <c r="H52" s="118">
        <f>SUM(H44,H45,H49,H50,H51)</f>
        <v>0</v>
      </c>
      <c r="I52" s="118">
        <f>SUM(I44,I45,I49,I50,I51)</f>
        <v>270.3799999999901</v>
      </c>
      <c r="K52" s="128"/>
    </row>
    <row r="53" spans="1:11" x14ac:dyDescent="0.2">
      <c r="A53" s="116" t="s">
        <v>9</v>
      </c>
      <c r="B53" s="116" t="s">
        <v>299</v>
      </c>
      <c r="C53" s="178" t="s">
        <v>299</v>
      </c>
      <c r="D53" s="179"/>
      <c r="E53" s="179"/>
      <c r="F53" s="180"/>
      <c r="G53" s="117"/>
      <c r="H53" s="123"/>
      <c r="I53" s="123"/>
      <c r="K53" s="124" t="s">
        <v>176</v>
      </c>
    </row>
    <row r="54" spans="1:11" x14ac:dyDescent="0.2">
      <c r="A54" s="116" t="s">
        <v>300</v>
      </c>
      <c r="B54" s="129" t="s">
        <v>301</v>
      </c>
      <c r="C54" s="181" t="s">
        <v>301</v>
      </c>
      <c r="D54" s="179"/>
      <c r="E54" s="179"/>
      <c r="F54" s="180"/>
      <c r="G54" s="117"/>
      <c r="H54" s="118">
        <f>SUM(H52,H53)</f>
        <v>0</v>
      </c>
      <c r="I54" s="118">
        <f>SUM(I52,I53)</f>
        <v>270.3799999999901</v>
      </c>
      <c r="K54" s="128"/>
    </row>
    <row r="55" spans="1:11" x14ac:dyDescent="0.2">
      <c r="A55" s="125" t="s">
        <v>9</v>
      </c>
      <c r="B55" s="120" t="s">
        <v>302</v>
      </c>
      <c r="C55" s="175" t="s">
        <v>302</v>
      </c>
      <c r="D55" s="176"/>
      <c r="E55" s="176"/>
      <c r="F55" s="177"/>
      <c r="G55" s="121"/>
      <c r="H55" s="122"/>
      <c r="I55" s="122"/>
      <c r="K55" s="127"/>
    </row>
    <row r="56" spans="1:11" x14ac:dyDescent="0.2">
      <c r="A56" s="125" t="s">
        <v>16</v>
      </c>
      <c r="B56" s="120" t="s">
        <v>303</v>
      </c>
      <c r="C56" s="175" t="s">
        <v>303</v>
      </c>
      <c r="D56" s="176"/>
      <c r="E56" s="176"/>
      <c r="F56" s="177"/>
      <c r="G56" s="121"/>
      <c r="H56" s="122"/>
      <c r="I56" s="122"/>
      <c r="K56" s="127"/>
    </row>
    <row r="57" spans="1:11" x14ac:dyDescent="0.2">
      <c r="A57" s="114"/>
      <c r="B57" s="114"/>
      <c r="C57" s="114"/>
      <c r="D57" s="114"/>
    </row>
    <row r="58" spans="1:11" ht="15.75" customHeight="1" x14ac:dyDescent="0.2">
      <c r="A58" s="173" t="s">
        <v>304</v>
      </c>
      <c r="B58" s="173"/>
      <c r="C58" s="173"/>
      <c r="D58" s="173"/>
      <c r="E58" s="173"/>
      <c r="F58" s="173"/>
      <c r="G58" s="130"/>
      <c r="H58" s="174" t="s">
        <v>196</v>
      </c>
      <c r="I58" s="174"/>
    </row>
    <row r="59" spans="1:11" ht="18.75" customHeight="1" x14ac:dyDescent="0.2">
      <c r="A59" s="171" t="s">
        <v>305</v>
      </c>
      <c r="B59" s="171"/>
      <c r="C59" s="171"/>
      <c r="D59" s="171"/>
      <c r="E59" s="171"/>
      <c r="F59" s="171"/>
      <c r="G59" s="131" t="s">
        <v>186</v>
      </c>
      <c r="H59" s="172" t="s">
        <v>112</v>
      </c>
      <c r="I59" s="172"/>
    </row>
    <row r="60" spans="1:11" ht="10.5" customHeight="1" x14ac:dyDescent="0.2">
      <c r="A60" s="132"/>
      <c r="B60" s="132"/>
      <c r="C60" s="132"/>
      <c r="D60" s="132"/>
      <c r="E60" s="132"/>
      <c r="F60" s="132"/>
      <c r="G60" s="132"/>
      <c r="H60" s="131"/>
      <c r="I60" s="131"/>
    </row>
    <row r="61" spans="1:11" ht="15" customHeight="1" x14ac:dyDescent="0.2">
      <c r="A61" s="173" t="s">
        <v>197</v>
      </c>
      <c r="B61" s="173"/>
      <c r="C61" s="173"/>
      <c r="D61" s="173"/>
      <c r="E61" s="173"/>
      <c r="F61" s="173"/>
      <c r="G61" s="133" t="s">
        <v>306</v>
      </c>
      <c r="H61" s="174" t="s">
        <v>198</v>
      </c>
      <c r="I61" s="174"/>
    </row>
    <row r="62" spans="1:11" ht="12" customHeight="1" x14ac:dyDescent="0.2">
      <c r="A62" s="171" t="s">
        <v>307</v>
      </c>
      <c r="B62" s="171"/>
      <c r="C62" s="171"/>
      <c r="D62" s="171"/>
      <c r="E62" s="171"/>
      <c r="F62" s="171"/>
      <c r="G62" s="131" t="s">
        <v>308</v>
      </c>
      <c r="H62" s="172" t="s">
        <v>112</v>
      </c>
      <c r="I62" s="172"/>
    </row>
    <row r="65" spans="1:11" ht="12.75" customHeight="1" x14ac:dyDescent="0.2">
      <c r="A65" s="113"/>
      <c r="B65" s="113"/>
      <c r="C65" s="113"/>
      <c r="D65" s="113"/>
      <c r="E65" s="113"/>
      <c r="F65" s="113"/>
      <c r="G65" s="113"/>
      <c r="H65" s="96"/>
      <c r="I65" s="113"/>
      <c r="J65" s="113"/>
      <c r="K65" s="113"/>
    </row>
  </sheetData>
  <mergeCells count="60">
    <mergeCell ref="A10:I10"/>
    <mergeCell ref="A5:I5"/>
    <mergeCell ref="A6:I6"/>
    <mergeCell ref="A7:I7"/>
    <mergeCell ref="A8:I8"/>
    <mergeCell ref="A9:I9"/>
    <mergeCell ref="C20:F20"/>
    <mergeCell ref="A11:I11"/>
    <mergeCell ref="A12:I12"/>
    <mergeCell ref="A13:I13"/>
    <mergeCell ref="A15:I15"/>
    <mergeCell ref="A16:I16"/>
    <mergeCell ref="A17:I17"/>
    <mergeCell ref="A18:B18"/>
    <mergeCell ref="C18:F18"/>
    <mergeCell ref="C19:F19"/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56:F56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A62:F62"/>
    <mergeCell ref="H62:I62"/>
    <mergeCell ref="A58:F58"/>
    <mergeCell ref="H58:I58"/>
    <mergeCell ref="A59:F59"/>
    <mergeCell ref="H59:I59"/>
    <mergeCell ref="A61:F61"/>
    <mergeCell ref="H61:I61"/>
  </mergeCells>
  <pageMargins left="0" right="0" top="0" bottom="0" header="0" footer="0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3694-AADD-4AF8-85E4-61991A3FA344}">
  <dimension ref="A1:X29"/>
  <sheetViews>
    <sheetView workbookViewId="0">
      <selection activeCell="G4" sqref="G4"/>
    </sheetView>
  </sheetViews>
  <sheetFormatPr defaultRowHeight="12" x14ac:dyDescent="0.2"/>
  <cols>
    <col min="1" max="1" width="6" style="98" customWidth="1"/>
    <col min="2" max="2" width="32.85546875" style="99" customWidth="1"/>
    <col min="3" max="3" width="11.7109375" style="99" customWidth="1"/>
    <col min="4" max="4" width="11.42578125" style="99" customWidth="1"/>
    <col min="5" max="5" width="11.5703125" style="99" customWidth="1"/>
    <col min="6" max="7" width="6.28515625" style="99" customWidth="1"/>
    <col min="8" max="8" width="5.28515625" style="99" customWidth="1"/>
    <col min="9" max="9" width="12.42578125" style="99" customWidth="1"/>
    <col min="10" max="10" width="6.28515625" style="99" customWidth="1"/>
    <col min="11" max="11" width="7.5703125" style="99" customWidth="1"/>
    <col min="12" max="12" width="7" style="99" customWidth="1"/>
    <col min="13" max="13" width="12.85546875" style="99" customWidth="1"/>
    <col min="14" max="14" width="9.140625" style="99"/>
    <col min="15" max="15" width="54.42578125" style="99" customWidth="1"/>
    <col min="16" max="16" width="50.28515625" style="99" customWidth="1"/>
    <col min="17" max="18" width="9.140625" style="99"/>
    <col min="19" max="19" width="50.140625" style="99" customWidth="1"/>
    <col min="20" max="20" width="9.140625" style="99"/>
    <col min="21" max="21" width="50.85546875" style="99" customWidth="1"/>
    <col min="22" max="22" width="9.140625" style="99"/>
    <col min="23" max="23" width="49.7109375" style="99" customWidth="1"/>
    <col min="24" max="24" width="33.85546875" style="99" customWidth="1"/>
    <col min="25" max="16384" width="9.140625" style="99"/>
  </cols>
  <sheetData>
    <row r="1" spans="1:24" x14ac:dyDescent="0.2">
      <c r="I1" s="100"/>
      <c r="J1" s="100"/>
      <c r="K1" s="100"/>
    </row>
    <row r="2" spans="1:24" x14ac:dyDescent="0.2">
      <c r="I2" s="99" t="s">
        <v>309</v>
      </c>
    </row>
    <row r="3" spans="1:24" x14ac:dyDescent="0.2">
      <c r="I3" s="99" t="s">
        <v>310</v>
      </c>
    </row>
    <row r="4" spans="1:24" x14ac:dyDescent="0.2">
      <c r="G4" s="100" t="s">
        <v>192</v>
      </c>
    </row>
    <row r="5" spans="1:24" x14ac:dyDescent="0.2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24" x14ac:dyDescent="0.2">
      <c r="A6" s="192" t="s">
        <v>392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8" spans="1:24" x14ac:dyDescent="0.2">
      <c r="A8" s="192" t="s">
        <v>312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24" x14ac:dyDescent="0.2">
      <c r="H9" s="99" t="s">
        <v>391</v>
      </c>
    </row>
    <row r="10" spans="1:24" x14ac:dyDescent="0.2">
      <c r="A10" s="196" t="s">
        <v>2</v>
      </c>
      <c r="B10" s="196" t="s">
        <v>313</v>
      </c>
      <c r="C10" s="196" t="s">
        <v>314</v>
      </c>
      <c r="D10" s="196" t="s">
        <v>315</v>
      </c>
      <c r="E10" s="196"/>
      <c r="F10" s="196"/>
      <c r="G10" s="196"/>
      <c r="H10" s="196"/>
      <c r="I10" s="196"/>
      <c r="J10" s="201"/>
      <c r="K10" s="201"/>
      <c r="L10" s="196"/>
      <c r="M10" s="196" t="s">
        <v>316</v>
      </c>
      <c r="O10" s="196" t="s">
        <v>314</v>
      </c>
      <c r="P10" s="196" t="s">
        <v>315</v>
      </c>
      <c r="Q10" s="196"/>
      <c r="R10" s="196"/>
      <c r="S10" s="196"/>
      <c r="T10" s="196"/>
      <c r="U10" s="196"/>
      <c r="V10" s="201"/>
      <c r="W10" s="201"/>
      <c r="X10" s="196"/>
    </row>
    <row r="11" spans="1:24" ht="120" customHeight="1" x14ac:dyDescent="0.2">
      <c r="A11" s="196"/>
      <c r="B11" s="196"/>
      <c r="C11" s="196"/>
      <c r="D11" s="101" t="s">
        <v>398</v>
      </c>
      <c r="E11" s="101" t="s">
        <v>317</v>
      </c>
      <c r="F11" s="101" t="s">
        <v>393</v>
      </c>
      <c r="G11" s="101" t="s">
        <v>318</v>
      </c>
      <c r="H11" s="101" t="s">
        <v>394</v>
      </c>
      <c r="I11" s="102" t="s">
        <v>319</v>
      </c>
      <c r="J11" s="101" t="s">
        <v>320</v>
      </c>
      <c r="K11" s="101" t="s">
        <v>321</v>
      </c>
      <c r="L11" s="103" t="s">
        <v>322</v>
      </c>
      <c r="M11" s="196"/>
      <c r="O11" s="196"/>
      <c r="P11" s="101" t="s">
        <v>398</v>
      </c>
      <c r="Q11" s="101" t="s">
        <v>323</v>
      </c>
      <c r="R11" s="101" t="s">
        <v>393</v>
      </c>
      <c r="S11" s="101" t="s">
        <v>318</v>
      </c>
      <c r="T11" s="101" t="s">
        <v>394</v>
      </c>
      <c r="U11" s="102" t="s">
        <v>319</v>
      </c>
      <c r="V11" s="101" t="s">
        <v>320</v>
      </c>
      <c r="W11" s="101" t="s">
        <v>321</v>
      </c>
      <c r="X11" s="103" t="s">
        <v>322</v>
      </c>
    </row>
    <row r="12" spans="1:24" x14ac:dyDescent="0.2">
      <c r="A12" s="104">
        <v>1</v>
      </c>
      <c r="B12" s="104">
        <v>2</v>
      </c>
      <c r="C12" s="104">
        <v>3</v>
      </c>
      <c r="D12" s="104">
        <v>4</v>
      </c>
      <c r="E12" s="104">
        <v>5</v>
      </c>
      <c r="F12" s="104">
        <v>6</v>
      </c>
      <c r="G12" s="104">
        <v>7</v>
      </c>
      <c r="H12" s="104">
        <v>8</v>
      </c>
      <c r="I12" s="104">
        <v>9</v>
      </c>
      <c r="J12" s="104">
        <v>10</v>
      </c>
      <c r="K12" s="105" t="s">
        <v>324</v>
      </c>
      <c r="L12" s="104">
        <v>12</v>
      </c>
      <c r="M12" s="104">
        <v>13</v>
      </c>
      <c r="O12" s="104">
        <v>3</v>
      </c>
      <c r="P12" s="104">
        <v>4</v>
      </c>
      <c r="Q12" s="104">
        <v>5</v>
      </c>
      <c r="R12" s="104">
        <v>6</v>
      </c>
      <c r="S12" s="104">
        <v>7</v>
      </c>
      <c r="T12" s="104">
        <v>8</v>
      </c>
      <c r="U12" s="104">
        <v>9</v>
      </c>
      <c r="V12" s="104">
        <v>10</v>
      </c>
      <c r="W12" s="105" t="s">
        <v>324</v>
      </c>
      <c r="X12" s="104">
        <v>12</v>
      </c>
    </row>
    <row r="13" spans="1:24" ht="48" x14ac:dyDescent="0.2">
      <c r="A13" s="101" t="s">
        <v>325</v>
      </c>
      <c r="B13" s="106" t="s">
        <v>326</v>
      </c>
      <c r="C13" s="107">
        <f t="shared" ref="C13:L13" si="0">SUM(C14:C15)</f>
        <v>200447.47</v>
      </c>
      <c r="D13" s="107">
        <f t="shared" si="0"/>
        <v>1360</v>
      </c>
      <c r="E13" s="107">
        <f t="shared" si="0"/>
        <v>0</v>
      </c>
      <c r="F13" s="107">
        <f t="shared" si="0"/>
        <v>0</v>
      </c>
      <c r="G13" s="107">
        <f t="shared" si="0"/>
        <v>0</v>
      </c>
      <c r="H13" s="107">
        <f t="shared" si="0"/>
        <v>0</v>
      </c>
      <c r="I13" s="107">
        <f t="shared" si="0"/>
        <v>-2974.1800000000003</v>
      </c>
      <c r="J13" s="107">
        <f t="shared" si="0"/>
        <v>0</v>
      </c>
      <c r="K13" s="107">
        <f t="shared" si="0"/>
        <v>0</v>
      </c>
      <c r="L13" s="107">
        <f t="shared" si="0"/>
        <v>0</v>
      </c>
      <c r="M13" s="107">
        <f t="shared" ref="M13:M25" si="1">SUM(C13:L13)</f>
        <v>198833.29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x14ac:dyDescent="0.2">
      <c r="A14" s="104" t="s">
        <v>327</v>
      </c>
      <c r="B14" s="108" t="s">
        <v>328</v>
      </c>
      <c r="C14" s="109">
        <v>200447.47</v>
      </c>
      <c r="D14" s="109"/>
      <c r="E14" s="109">
        <v>660</v>
      </c>
      <c r="F14" s="109"/>
      <c r="G14" s="109"/>
      <c r="H14" s="109"/>
      <c r="I14" s="109">
        <v>-2274.1800000000003</v>
      </c>
      <c r="J14" s="109"/>
      <c r="K14" s="109"/>
      <c r="L14" s="109"/>
      <c r="M14" s="109">
        <f t="shared" si="1"/>
        <v>198833.29</v>
      </c>
      <c r="O14" s="110" t="s">
        <v>329</v>
      </c>
      <c r="P14" s="110" t="s">
        <v>330</v>
      </c>
      <c r="Q14" s="110"/>
      <c r="R14" s="110"/>
      <c r="S14" s="110" t="s">
        <v>331</v>
      </c>
      <c r="T14" s="110"/>
      <c r="U14" s="110" t="s">
        <v>332</v>
      </c>
      <c r="V14" s="110"/>
      <c r="W14" s="110" t="s">
        <v>333</v>
      </c>
      <c r="X14" s="110" t="s">
        <v>334</v>
      </c>
    </row>
    <row r="15" spans="1:24" x14ac:dyDescent="0.2">
      <c r="A15" s="104" t="s">
        <v>335</v>
      </c>
      <c r="B15" s="108" t="s">
        <v>336</v>
      </c>
      <c r="C15" s="109"/>
      <c r="D15" s="109">
        <v>1360</v>
      </c>
      <c r="E15" s="109">
        <v>-660</v>
      </c>
      <c r="F15" s="109"/>
      <c r="G15" s="109"/>
      <c r="H15" s="109"/>
      <c r="I15" s="109">
        <v>-700</v>
      </c>
      <c r="J15" s="109"/>
      <c r="K15" s="109"/>
      <c r="L15" s="109"/>
      <c r="M15" s="109">
        <f t="shared" si="1"/>
        <v>0</v>
      </c>
      <c r="O15" s="110" t="s">
        <v>337</v>
      </c>
      <c r="P15" s="110" t="s">
        <v>338</v>
      </c>
      <c r="Q15" s="110"/>
      <c r="R15" s="110"/>
      <c r="S15" s="110" t="s">
        <v>339</v>
      </c>
      <c r="T15" s="110"/>
      <c r="U15" s="110" t="s">
        <v>340</v>
      </c>
      <c r="V15" s="110"/>
      <c r="W15" s="110" t="s">
        <v>341</v>
      </c>
      <c r="X15" s="110" t="s">
        <v>342</v>
      </c>
    </row>
    <row r="16" spans="1:24" ht="48" x14ac:dyDescent="0.2">
      <c r="A16" s="101" t="s">
        <v>343</v>
      </c>
      <c r="B16" s="106" t="s">
        <v>344</v>
      </c>
      <c r="C16" s="107">
        <f t="shared" ref="C16:L16" si="2">SUM(C17:C18)</f>
        <v>558006.17000000004</v>
      </c>
      <c r="D16" s="107">
        <f t="shared" si="2"/>
        <v>75826.38</v>
      </c>
      <c r="E16" s="107">
        <f t="shared" si="2"/>
        <v>0</v>
      </c>
      <c r="F16" s="107">
        <f t="shared" si="2"/>
        <v>0</v>
      </c>
      <c r="G16" s="107">
        <f t="shared" si="2"/>
        <v>0</v>
      </c>
      <c r="H16" s="107">
        <f t="shared" si="2"/>
        <v>0</v>
      </c>
      <c r="I16" s="107">
        <f t="shared" si="2"/>
        <v>-88835.81</v>
      </c>
      <c r="J16" s="107">
        <f t="shared" si="2"/>
        <v>0</v>
      </c>
      <c r="K16" s="107">
        <f t="shared" si="2"/>
        <v>0</v>
      </c>
      <c r="L16" s="107">
        <f t="shared" si="2"/>
        <v>0</v>
      </c>
      <c r="M16" s="107">
        <f t="shared" si="1"/>
        <v>544996.74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9"/>
    </row>
    <row r="17" spans="1:24" x14ac:dyDescent="0.2">
      <c r="A17" s="104" t="s">
        <v>395</v>
      </c>
      <c r="B17" s="108" t="s">
        <v>328</v>
      </c>
      <c r="C17" s="109">
        <v>558006.17000000004</v>
      </c>
      <c r="D17" s="109">
        <v>872.55</v>
      </c>
      <c r="E17" s="109"/>
      <c r="F17" s="109"/>
      <c r="G17" s="109"/>
      <c r="H17" s="109"/>
      <c r="I17" s="109">
        <v>-13881.98</v>
      </c>
      <c r="J17" s="109"/>
      <c r="K17" s="109"/>
      <c r="L17" s="109"/>
      <c r="M17" s="109">
        <f t="shared" si="1"/>
        <v>544996.74000000011</v>
      </c>
      <c r="O17" s="110" t="s">
        <v>345</v>
      </c>
      <c r="P17" s="110" t="s">
        <v>346</v>
      </c>
      <c r="Q17" s="110"/>
      <c r="R17" s="110"/>
      <c r="S17" s="110" t="s">
        <v>347</v>
      </c>
      <c r="T17" s="110"/>
      <c r="U17" s="110" t="s">
        <v>348</v>
      </c>
      <c r="V17" s="110"/>
      <c r="W17" s="110" t="s">
        <v>349</v>
      </c>
      <c r="X17" s="110" t="s">
        <v>350</v>
      </c>
    </row>
    <row r="18" spans="1:24" x14ac:dyDescent="0.2">
      <c r="A18" s="104" t="s">
        <v>396</v>
      </c>
      <c r="B18" s="108" t="s">
        <v>336</v>
      </c>
      <c r="C18" s="109"/>
      <c r="D18" s="109">
        <v>74953.83</v>
      </c>
      <c r="E18" s="109"/>
      <c r="F18" s="109"/>
      <c r="G18" s="109"/>
      <c r="H18" s="109"/>
      <c r="I18" s="109">
        <v>-74953.83</v>
      </c>
      <c r="J18" s="109"/>
      <c r="K18" s="109"/>
      <c r="L18" s="109"/>
      <c r="M18" s="109">
        <f t="shared" si="1"/>
        <v>0</v>
      </c>
      <c r="O18" s="110" t="s">
        <v>351</v>
      </c>
      <c r="P18" s="110" t="s">
        <v>352</v>
      </c>
      <c r="Q18" s="110"/>
      <c r="R18" s="110"/>
      <c r="S18" s="110" t="s">
        <v>353</v>
      </c>
      <c r="T18" s="110"/>
      <c r="U18" s="110" t="s">
        <v>354</v>
      </c>
      <c r="V18" s="110"/>
      <c r="W18" s="110" t="s">
        <v>355</v>
      </c>
      <c r="X18" s="110" t="s">
        <v>356</v>
      </c>
    </row>
    <row r="19" spans="1:24" ht="72" x14ac:dyDescent="0.2">
      <c r="A19" s="101" t="s">
        <v>357</v>
      </c>
      <c r="B19" s="106" t="s">
        <v>358</v>
      </c>
      <c r="C19" s="107">
        <f t="shared" ref="C19:L19" si="3">SUM(C20:C21)</f>
        <v>235638.07</v>
      </c>
      <c r="D19" s="107">
        <f t="shared" si="3"/>
        <v>165</v>
      </c>
      <c r="E19" s="107">
        <f t="shared" si="3"/>
        <v>0</v>
      </c>
      <c r="F19" s="107">
        <f t="shared" si="3"/>
        <v>0</v>
      </c>
      <c r="G19" s="107">
        <f t="shared" si="3"/>
        <v>0</v>
      </c>
      <c r="H19" s="107">
        <f t="shared" si="3"/>
        <v>0</v>
      </c>
      <c r="I19" s="107">
        <f t="shared" si="3"/>
        <v>-1204.56</v>
      </c>
      <c r="J19" s="107">
        <f>SUM(J20:J21)</f>
        <v>0</v>
      </c>
      <c r="K19" s="107">
        <f t="shared" si="3"/>
        <v>0</v>
      </c>
      <c r="L19" s="107">
        <f t="shared" si="3"/>
        <v>0</v>
      </c>
      <c r="M19" s="107">
        <f t="shared" si="1"/>
        <v>234598.51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9"/>
    </row>
    <row r="20" spans="1:24" ht="36" x14ac:dyDescent="0.2">
      <c r="A20" s="104" t="s">
        <v>359</v>
      </c>
      <c r="B20" s="108" t="s">
        <v>328</v>
      </c>
      <c r="C20" s="109">
        <v>235638.07</v>
      </c>
      <c r="D20" s="109"/>
      <c r="E20" s="109">
        <v>165</v>
      </c>
      <c r="F20" s="109"/>
      <c r="G20" s="109"/>
      <c r="H20" s="109"/>
      <c r="I20" s="109">
        <v>-1204.56</v>
      </c>
      <c r="J20" s="109"/>
      <c r="K20" s="109"/>
      <c r="L20" s="109"/>
      <c r="M20" s="109">
        <f t="shared" si="1"/>
        <v>234598.51</v>
      </c>
      <c r="O20" s="110" t="s">
        <v>360</v>
      </c>
      <c r="P20" s="110" t="s">
        <v>361</v>
      </c>
      <c r="Q20" s="110"/>
      <c r="R20" s="110"/>
      <c r="S20" s="110" t="s">
        <v>362</v>
      </c>
      <c r="T20" s="110"/>
      <c r="U20" s="110" t="s">
        <v>363</v>
      </c>
      <c r="V20" s="110"/>
      <c r="W20" s="110" t="s">
        <v>364</v>
      </c>
      <c r="X20" s="110" t="s">
        <v>365</v>
      </c>
    </row>
    <row r="21" spans="1:24" x14ac:dyDescent="0.2">
      <c r="A21" s="104" t="s">
        <v>397</v>
      </c>
      <c r="B21" s="108" t="s">
        <v>336</v>
      </c>
      <c r="C21" s="109"/>
      <c r="D21" s="109">
        <v>165</v>
      </c>
      <c r="E21" s="109">
        <v>-165</v>
      </c>
      <c r="F21" s="109"/>
      <c r="G21" s="109"/>
      <c r="H21" s="109"/>
      <c r="I21" s="109"/>
      <c r="J21" s="109"/>
      <c r="K21" s="109"/>
      <c r="L21" s="109"/>
      <c r="M21" s="109">
        <f t="shared" si="1"/>
        <v>0</v>
      </c>
      <c r="O21" s="110" t="s">
        <v>366</v>
      </c>
      <c r="P21" s="110" t="s">
        <v>367</v>
      </c>
      <c r="Q21" s="110"/>
      <c r="R21" s="110"/>
      <c r="S21" s="110" t="s">
        <v>368</v>
      </c>
      <c r="T21" s="110"/>
      <c r="U21" s="110" t="s">
        <v>369</v>
      </c>
      <c r="V21" s="110"/>
      <c r="W21" s="110" t="s">
        <v>370</v>
      </c>
      <c r="X21" s="110" t="s">
        <v>371</v>
      </c>
    </row>
    <row r="22" spans="1:24" x14ac:dyDescent="0.2">
      <c r="A22" s="101" t="s">
        <v>372</v>
      </c>
      <c r="B22" s="106" t="s">
        <v>373</v>
      </c>
      <c r="C22" s="107">
        <f t="shared" ref="C22:L22" si="4">SUM(C23:C24)</f>
        <v>6360.23</v>
      </c>
      <c r="D22" s="107">
        <f t="shared" si="4"/>
        <v>0</v>
      </c>
      <c r="E22" s="107">
        <f>SUM(E23:E24)</f>
        <v>0</v>
      </c>
      <c r="F22" s="107">
        <f t="shared" si="4"/>
        <v>0</v>
      </c>
      <c r="G22" s="107">
        <f t="shared" si="4"/>
        <v>0</v>
      </c>
      <c r="H22" s="107">
        <f t="shared" si="4"/>
        <v>0</v>
      </c>
      <c r="I22" s="107">
        <f t="shared" si="4"/>
        <v>-22.98</v>
      </c>
      <c r="J22" s="107">
        <f>SUM(J23:J24)</f>
        <v>0</v>
      </c>
      <c r="K22" s="107">
        <f t="shared" si="4"/>
        <v>0</v>
      </c>
      <c r="L22" s="107">
        <f t="shared" si="4"/>
        <v>0</v>
      </c>
      <c r="M22" s="107">
        <f t="shared" si="1"/>
        <v>6337.25</v>
      </c>
      <c r="O22" s="107"/>
      <c r="P22" s="107"/>
      <c r="Q22" s="107"/>
      <c r="R22" s="107"/>
      <c r="S22" s="107"/>
      <c r="T22" s="107"/>
      <c r="U22" s="107"/>
      <c r="V22" s="107"/>
      <c r="W22" s="107"/>
      <c r="X22" s="109"/>
    </row>
    <row r="23" spans="1:24" x14ac:dyDescent="0.2">
      <c r="A23" s="104" t="s">
        <v>374</v>
      </c>
      <c r="B23" s="108" t="s">
        <v>328</v>
      </c>
      <c r="C23" s="109">
        <v>5844.36</v>
      </c>
      <c r="D23" s="109"/>
      <c r="E23" s="109"/>
      <c r="F23" s="109"/>
      <c r="G23" s="109"/>
      <c r="H23" s="109"/>
      <c r="I23" s="109">
        <v>-22.98</v>
      </c>
      <c r="J23" s="109"/>
      <c r="K23" s="109"/>
      <c r="L23" s="109"/>
      <c r="M23" s="109">
        <f t="shared" si="1"/>
        <v>5821.38</v>
      </c>
      <c r="O23" s="110" t="s">
        <v>375</v>
      </c>
      <c r="P23" s="110" t="s">
        <v>376</v>
      </c>
      <c r="Q23" s="110"/>
      <c r="R23" s="110"/>
      <c r="S23" s="110" t="s">
        <v>377</v>
      </c>
      <c r="T23" s="110"/>
      <c r="U23" s="110" t="s">
        <v>378</v>
      </c>
      <c r="V23" s="110"/>
      <c r="W23" s="110" t="s">
        <v>379</v>
      </c>
      <c r="X23" s="110" t="s">
        <v>380</v>
      </c>
    </row>
    <row r="24" spans="1:24" x14ac:dyDescent="0.2">
      <c r="A24" s="104" t="s">
        <v>381</v>
      </c>
      <c r="B24" s="108" t="s">
        <v>336</v>
      </c>
      <c r="C24" s="109">
        <v>515.87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>
        <f t="shared" si="1"/>
        <v>515.87</v>
      </c>
      <c r="O24" s="110" t="s">
        <v>382</v>
      </c>
      <c r="P24" s="110" t="s">
        <v>383</v>
      </c>
      <c r="Q24" s="110"/>
      <c r="R24" s="110"/>
      <c r="S24" s="110" t="s">
        <v>384</v>
      </c>
      <c r="T24" s="110"/>
      <c r="U24" s="110" t="s">
        <v>385</v>
      </c>
      <c r="V24" s="110"/>
      <c r="W24" s="110" t="s">
        <v>386</v>
      </c>
      <c r="X24" s="110" t="s">
        <v>387</v>
      </c>
    </row>
    <row r="25" spans="1:24" x14ac:dyDescent="0.2">
      <c r="A25" s="101" t="s">
        <v>388</v>
      </c>
      <c r="B25" s="106" t="s">
        <v>389</v>
      </c>
      <c r="C25" s="107">
        <f t="shared" ref="C25:L25" si="5">SUM(C13,C16,C19,C22)</f>
        <v>1000451.94</v>
      </c>
      <c r="D25" s="107">
        <f t="shared" si="5"/>
        <v>77351.38</v>
      </c>
      <c r="E25" s="107">
        <f t="shared" si="5"/>
        <v>0</v>
      </c>
      <c r="F25" s="107">
        <f t="shared" si="5"/>
        <v>0</v>
      </c>
      <c r="G25" s="107">
        <f t="shared" si="5"/>
        <v>0</v>
      </c>
      <c r="H25" s="107">
        <f t="shared" si="5"/>
        <v>0</v>
      </c>
      <c r="I25" s="107">
        <f t="shared" si="5"/>
        <v>-93037.529999999984</v>
      </c>
      <c r="J25" s="107">
        <f t="shared" si="5"/>
        <v>0</v>
      </c>
      <c r="K25" s="107">
        <f t="shared" si="5"/>
        <v>0</v>
      </c>
      <c r="L25" s="107">
        <f t="shared" si="5"/>
        <v>0</v>
      </c>
      <c r="M25" s="107">
        <f t="shared" si="1"/>
        <v>984765.7899999998</v>
      </c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1:24" x14ac:dyDescent="0.2">
      <c r="A26" s="111" t="s">
        <v>390</v>
      </c>
    </row>
    <row r="27" spans="1:24" s="97" customFormat="1" ht="15" customHeight="1" x14ac:dyDescent="0.2">
      <c r="A27" s="112"/>
      <c r="B27" s="112"/>
      <c r="C27" s="112"/>
      <c r="D27" s="112"/>
      <c r="E27" s="112"/>
    </row>
    <row r="28" spans="1:24" s="97" customFormat="1" ht="15" customHeight="1" x14ac:dyDescent="0.2">
      <c r="A28" s="112"/>
      <c r="B28" s="112"/>
      <c r="C28" s="112"/>
      <c r="D28" s="112"/>
      <c r="E28" s="112"/>
    </row>
    <row r="29" spans="1:24" s="97" customFormat="1" ht="12.75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" right="0" top="0" bottom="0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ryryryry</dc:creator>
  <cp:lastModifiedBy>ryryryry</cp:lastModifiedBy>
  <cp:lastPrinted>2021-08-02T08:51:31Z</cp:lastPrinted>
  <dcterms:created xsi:type="dcterms:W3CDTF">2009-07-20T14:30:53Z</dcterms:created>
  <dcterms:modified xsi:type="dcterms:W3CDTF">2021-08-11T06:31:14Z</dcterms:modified>
</cp:coreProperties>
</file>